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Príloha 13a)" sheetId="1" r:id="rId1"/>
    <sheet name="Príloha 13b) EF" sheetId="15" r:id="rId2"/>
    <sheet name="Príloha 13c) FHV" sheetId="14" r:id="rId3"/>
    <sheet name="Príloha 13d) FPVaMV" sheetId="13" r:id="rId4"/>
    <sheet name="Príloha 13e) FPV" sheetId="12" r:id="rId5"/>
    <sheet name="Príloha 13f) PF" sheetId="11" r:id="rId6"/>
    <sheet name="Príloha 13g) PrF" sheetId="10" r:id="rId7"/>
    <sheet name="Príloha 14a)" sheetId="9" r:id="rId8"/>
    <sheet name="Príloha 14b) EF" sheetId="16" r:id="rId9"/>
    <sheet name="Príloha 14c) FHV" sheetId="8" r:id="rId10"/>
    <sheet name="Príloha 14d) FPVaMV" sheetId="7" r:id="rId11"/>
    <sheet name="Príloha 14e) FPV" sheetId="6" r:id="rId12"/>
    <sheet name="Príloha 14f) PF " sheetId="5" r:id="rId13"/>
    <sheet name="Príloha 14g PrF" sheetId="4" r:id="rId14"/>
  </sheets>
  <calcPr calcId="145621"/>
</workbook>
</file>

<file path=xl/calcChain.xml><?xml version="1.0" encoding="utf-8"?>
<calcChain xmlns="http://schemas.openxmlformats.org/spreadsheetml/2006/main">
  <c r="Z11" i="9" l="1"/>
  <c r="W11" i="9"/>
  <c r="V11" i="9"/>
  <c r="U11" i="9"/>
  <c r="T11" i="9"/>
  <c r="S11" i="9"/>
  <c r="R11" i="9"/>
  <c r="O11" i="9"/>
  <c r="N11" i="9"/>
  <c r="M11" i="9"/>
  <c r="L11" i="9"/>
  <c r="K11" i="9"/>
  <c r="J11" i="9"/>
  <c r="G11" i="9"/>
  <c r="F11" i="9"/>
  <c r="E11" i="9"/>
  <c r="D11" i="9"/>
  <c r="C11" i="9"/>
  <c r="B11" i="9"/>
  <c r="J24" i="4"/>
  <c r="K24" i="4" s="1"/>
  <c r="F24" i="4"/>
  <c r="G24" i="4" s="1"/>
  <c r="E24" i="4"/>
  <c r="N23" i="4"/>
  <c r="K23" i="4"/>
  <c r="G23" i="4"/>
  <c r="N22" i="4"/>
  <c r="K22" i="4"/>
  <c r="G22" i="4"/>
  <c r="N21" i="4"/>
  <c r="K21" i="4"/>
  <c r="G21" i="4"/>
  <c r="N20" i="4"/>
  <c r="K20" i="4"/>
  <c r="G20" i="4"/>
  <c r="N19" i="4"/>
  <c r="K19" i="4"/>
  <c r="G19" i="4"/>
  <c r="N18" i="4"/>
  <c r="K18" i="4"/>
  <c r="G18" i="4"/>
  <c r="N17" i="4"/>
  <c r="K17" i="4"/>
  <c r="G17" i="4"/>
  <c r="N16" i="4"/>
  <c r="K16" i="4"/>
  <c r="G16" i="4"/>
  <c r="N15" i="4"/>
  <c r="K15" i="4"/>
  <c r="G15" i="4"/>
  <c r="N14" i="4"/>
  <c r="K14" i="4"/>
  <c r="G14" i="4"/>
  <c r="N13" i="4"/>
  <c r="K13" i="4"/>
  <c r="G13" i="4"/>
  <c r="N12" i="4"/>
  <c r="K12" i="4"/>
  <c r="G12" i="4"/>
  <c r="N11" i="4"/>
  <c r="K11" i="4"/>
  <c r="G11" i="4"/>
  <c r="N10" i="4"/>
  <c r="K10" i="4"/>
  <c r="G10" i="4"/>
  <c r="N9" i="4"/>
  <c r="K9" i="4"/>
  <c r="G9" i="4"/>
  <c r="N8" i="4"/>
  <c r="K8" i="4"/>
  <c r="G8" i="4"/>
  <c r="N7" i="4"/>
  <c r="K7" i="4"/>
  <c r="G7" i="4"/>
  <c r="N6" i="4"/>
  <c r="K6" i="4"/>
  <c r="G6" i="4"/>
  <c r="T26" i="10"/>
  <c r="L26" i="10"/>
  <c r="S25" i="10"/>
  <c r="R25" i="10"/>
  <c r="Q25" i="10"/>
  <c r="P25" i="10"/>
  <c r="O25" i="10"/>
  <c r="N25" i="10"/>
  <c r="M25" i="10"/>
  <c r="K25" i="10"/>
  <c r="J25" i="10"/>
  <c r="I25" i="10"/>
  <c r="H25" i="10"/>
  <c r="G25" i="10"/>
  <c r="F25" i="10"/>
  <c r="E25" i="10"/>
  <c r="K131" i="5" l="1"/>
  <c r="J131" i="5"/>
  <c r="G131" i="5"/>
  <c r="F131" i="5"/>
  <c r="O130" i="5"/>
  <c r="N130" i="5"/>
  <c r="L130" i="5"/>
  <c r="J130" i="5"/>
  <c r="H130" i="5"/>
  <c r="O129" i="5"/>
  <c r="N129" i="5"/>
  <c r="L129" i="5"/>
  <c r="J129" i="5"/>
  <c r="H129" i="5"/>
  <c r="O128" i="5"/>
  <c r="N128" i="5"/>
  <c r="L128" i="5"/>
  <c r="J128" i="5"/>
  <c r="H128" i="5"/>
  <c r="O127" i="5"/>
  <c r="N127" i="5"/>
  <c r="L127" i="5"/>
  <c r="J127" i="5"/>
  <c r="H127" i="5"/>
  <c r="O126" i="5"/>
  <c r="N126" i="5"/>
  <c r="L126" i="5"/>
  <c r="J126" i="5"/>
  <c r="H126" i="5"/>
  <c r="O125" i="5"/>
  <c r="N125" i="5"/>
  <c r="L125" i="5"/>
  <c r="J125" i="5"/>
  <c r="H125" i="5"/>
  <c r="O124" i="5"/>
  <c r="N124" i="5"/>
  <c r="L124" i="5"/>
  <c r="J124" i="5"/>
  <c r="H124" i="5"/>
  <c r="O123" i="5"/>
  <c r="N123" i="5"/>
  <c r="L123" i="5"/>
  <c r="J123" i="5"/>
  <c r="H123" i="5"/>
  <c r="O122" i="5"/>
  <c r="N122" i="5"/>
  <c r="L122" i="5"/>
  <c r="J122" i="5"/>
  <c r="H122" i="5"/>
  <c r="O121" i="5"/>
  <c r="N121" i="5"/>
  <c r="L121" i="5"/>
  <c r="J121" i="5"/>
  <c r="H121" i="5"/>
  <c r="O120" i="5"/>
  <c r="N120" i="5"/>
  <c r="L120" i="5"/>
  <c r="J120" i="5"/>
  <c r="H120" i="5"/>
  <c r="O119" i="5"/>
  <c r="N119" i="5"/>
  <c r="L119" i="5"/>
  <c r="J119" i="5"/>
  <c r="H119" i="5"/>
  <c r="O118" i="5"/>
  <c r="N118" i="5"/>
  <c r="L118" i="5"/>
  <c r="J118" i="5"/>
  <c r="H118" i="5"/>
  <c r="O117" i="5"/>
  <c r="N117" i="5"/>
  <c r="L117" i="5"/>
  <c r="J117" i="5"/>
  <c r="H117" i="5"/>
  <c r="O116" i="5"/>
  <c r="N116" i="5"/>
  <c r="L116" i="5"/>
  <c r="J116" i="5"/>
  <c r="H116" i="5"/>
  <c r="O115" i="5"/>
  <c r="N115" i="5"/>
  <c r="L115" i="5"/>
  <c r="J115" i="5"/>
  <c r="H115" i="5"/>
  <c r="O114" i="5"/>
  <c r="N114" i="5"/>
  <c r="L114" i="5"/>
  <c r="J114" i="5"/>
  <c r="H114" i="5"/>
  <c r="O113" i="5"/>
  <c r="N113" i="5"/>
  <c r="L113" i="5"/>
  <c r="J113" i="5"/>
  <c r="H113" i="5"/>
  <c r="O112" i="5"/>
  <c r="N112" i="5"/>
  <c r="L112" i="5"/>
  <c r="J112" i="5"/>
  <c r="H112" i="5"/>
  <c r="O111" i="5"/>
  <c r="N111" i="5"/>
  <c r="L111" i="5"/>
  <c r="J111" i="5"/>
  <c r="H111" i="5"/>
  <c r="O110" i="5"/>
  <c r="N110" i="5"/>
  <c r="L110" i="5"/>
  <c r="J110" i="5"/>
  <c r="H110" i="5"/>
  <c r="O109" i="5"/>
  <c r="N109" i="5"/>
  <c r="L109" i="5"/>
  <c r="J109" i="5"/>
  <c r="H109" i="5"/>
  <c r="O108" i="5"/>
  <c r="N108" i="5"/>
  <c r="L108" i="5"/>
  <c r="J108" i="5"/>
  <c r="H108" i="5"/>
  <c r="O107" i="5"/>
  <c r="N107" i="5"/>
  <c r="L107" i="5"/>
  <c r="J107" i="5"/>
  <c r="H107" i="5"/>
  <c r="O106" i="5"/>
  <c r="N106" i="5"/>
  <c r="L106" i="5"/>
  <c r="J106" i="5"/>
  <c r="H106" i="5"/>
  <c r="O105" i="5"/>
  <c r="N105" i="5"/>
  <c r="L105" i="5"/>
  <c r="J105" i="5"/>
  <c r="H105" i="5"/>
  <c r="O104" i="5"/>
  <c r="N104" i="5"/>
  <c r="L104" i="5"/>
  <c r="J104" i="5"/>
  <c r="H104" i="5"/>
  <c r="O103" i="5"/>
  <c r="N103" i="5"/>
  <c r="L103" i="5"/>
  <c r="J103" i="5"/>
  <c r="H103" i="5"/>
  <c r="O102" i="5"/>
  <c r="N102" i="5"/>
  <c r="L102" i="5"/>
  <c r="J102" i="5"/>
  <c r="H102" i="5"/>
  <c r="O101" i="5"/>
  <c r="N101" i="5"/>
  <c r="L101" i="5"/>
  <c r="J101" i="5"/>
  <c r="H101" i="5"/>
  <c r="O100" i="5"/>
  <c r="N100" i="5"/>
  <c r="L100" i="5"/>
  <c r="J100" i="5"/>
  <c r="H100" i="5"/>
  <c r="O99" i="5"/>
  <c r="N99" i="5"/>
  <c r="L99" i="5"/>
  <c r="J99" i="5"/>
  <c r="H99" i="5"/>
  <c r="O98" i="5"/>
  <c r="N98" i="5"/>
  <c r="L98" i="5"/>
  <c r="J98" i="5"/>
  <c r="H98" i="5"/>
  <c r="O97" i="5"/>
  <c r="N97" i="5"/>
  <c r="L97" i="5"/>
  <c r="J97" i="5"/>
  <c r="H97" i="5"/>
  <c r="O96" i="5"/>
  <c r="N96" i="5"/>
  <c r="L96" i="5"/>
  <c r="J96" i="5"/>
  <c r="H96" i="5"/>
  <c r="O95" i="5"/>
  <c r="N95" i="5"/>
  <c r="L95" i="5"/>
  <c r="J95" i="5"/>
  <c r="H95" i="5"/>
  <c r="O94" i="5"/>
  <c r="N94" i="5"/>
  <c r="L94" i="5"/>
  <c r="J94" i="5"/>
  <c r="H94" i="5"/>
  <c r="O93" i="5"/>
  <c r="N93" i="5"/>
  <c r="L93" i="5"/>
  <c r="J93" i="5"/>
  <c r="H93" i="5"/>
  <c r="O92" i="5"/>
  <c r="N92" i="5"/>
  <c r="L92" i="5"/>
  <c r="J92" i="5"/>
  <c r="H92" i="5"/>
  <c r="O91" i="5"/>
  <c r="N91" i="5"/>
  <c r="L91" i="5"/>
  <c r="J91" i="5"/>
  <c r="H91" i="5"/>
  <c r="O90" i="5"/>
  <c r="N90" i="5"/>
  <c r="L90" i="5"/>
  <c r="J90" i="5"/>
  <c r="H90" i="5"/>
  <c r="O89" i="5"/>
  <c r="N89" i="5"/>
  <c r="L89" i="5"/>
  <c r="J89" i="5"/>
  <c r="H89" i="5"/>
  <c r="O88" i="5"/>
  <c r="N88" i="5"/>
  <c r="L88" i="5"/>
  <c r="J88" i="5"/>
  <c r="H88" i="5"/>
  <c r="O87" i="5"/>
  <c r="N87" i="5"/>
  <c r="L87" i="5"/>
  <c r="J87" i="5"/>
  <c r="H87" i="5"/>
  <c r="O86" i="5"/>
  <c r="N86" i="5"/>
  <c r="L86" i="5"/>
  <c r="J86" i="5"/>
  <c r="H86" i="5"/>
  <c r="O85" i="5"/>
  <c r="N85" i="5"/>
  <c r="L85" i="5"/>
  <c r="J85" i="5"/>
  <c r="H85" i="5"/>
  <c r="O84" i="5"/>
  <c r="N84" i="5"/>
  <c r="L84" i="5"/>
  <c r="J84" i="5"/>
  <c r="H84" i="5"/>
  <c r="O83" i="5"/>
  <c r="N83" i="5"/>
  <c r="L83" i="5"/>
  <c r="J83" i="5"/>
  <c r="H83" i="5"/>
  <c r="O82" i="5"/>
  <c r="N82" i="5"/>
  <c r="L82" i="5"/>
  <c r="J82" i="5"/>
  <c r="H82" i="5"/>
  <c r="O81" i="5"/>
  <c r="N81" i="5"/>
  <c r="L81" i="5"/>
  <c r="J81" i="5"/>
  <c r="H81" i="5"/>
  <c r="O80" i="5"/>
  <c r="N80" i="5"/>
  <c r="L80" i="5"/>
  <c r="J80" i="5"/>
  <c r="H80" i="5"/>
  <c r="O79" i="5"/>
  <c r="N79" i="5"/>
  <c r="L79" i="5"/>
  <c r="J79" i="5"/>
  <c r="H79" i="5"/>
  <c r="O78" i="5"/>
  <c r="N78" i="5"/>
  <c r="L78" i="5"/>
  <c r="J78" i="5"/>
  <c r="H78" i="5"/>
  <c r="O77" i="5"/>
  <c r="N77" i="5"/>
  <c r="L77" i="5"/>
  <c r="J77" i="5"/>
  <c r="H77" i="5"/>
  <c r="O76" i="5"/>
  <c r="N76" i="5"/>
  <c r="L76" i="5"/>
  <c r="J76" i="5"/>
  <c r="H76" i="5"/>
  <c r="O75" i="5"/>
  <c r="N75" i="5"/>
  <c r="L75" i="5"/>
  <c r="J75" i="5"/>
  <c r="H75" i="5"/>
  <c r="O74" i="5"/>
  <c r="N74" i="5"/>
  <c r="L74" i="5"/>
  <c r="J74" i="5"/>
  <c r="H74" i="5"/>
  <c r="O73" i="5"/>
  <c r="N73" i="5"/>
  <c r="L73" i="5"/>
  <c r="J73" i="5"/>
  <c r="H73" i="5"/>
  <c r="O72" i="5"/>
  <c r="N72" i="5"/>
  <c r="L72" i="5"/>
  <c r="J72" i="5"/>
  <c r="H72" i="5"/>
  <c r="O71" i="5"/>
  <c r="N71" i="5"/>
  <c r="L71" i="5"/>
  <c r="J71" i="5"/>
  <c r="H71" i="5"/>
  <c r="O70" i="5"/>
  <c r="N70" i="5"/>
  <c r="L70" i="5"/>
  <c r="J70" i="5"/>
  <c r="H70" i="5"/>
  <c r="O69" i="5"/>
  <c r="N69" i="5"/>
  <c r="L69" i="5"/>
  <c r="J69" i="5"/>
  <c r="H69" i="5"/>
  <c r="O68" i="5"/>
  <c r="N68" i="5"/>
  <c r="L68" i="5"/>
  <c r="J68" i="5"/>
  <c r="H68" i="5"/>
  <c r="O67" i="5"/>
  <c r="N67" i="5"/>
  <c r="L67" i="5"/>
  <c r="J67" i="5"/>
  <c r="H67" i="5"/>
  <c r="O66" i="5"/>
  <c r="N66" i="5"/>
  <c r="L66" i="5"/>
  <c r="J66" i="5"/>
  <c r="H66" i="5"/>
  <c r="O65" i="5"/>
  <c r="N65" i="5"/>
  <c r="L65" i="5"/>
  <c r="J65" i="5"/>
  <c r="H65" i="5"/>
  <c r="O64" i="5"/>
  <c r="N64" i="5"/>
  <c r="L64" i="5"/>
  <c r="J64" i="5"/>
  <c r="H64" i="5"/>
  <c r="O63" i="5"/>
  <c r="N63" i="5"/>
  <c r="L63" i="5"/>
  <c r="J63" i="5"/>
  <c r="H63" i="5"/>
  <c r="O62" i="5"/>
  <c r="N62" i="5"/>
  <c r="L62" i="5"/>
  <c r="J62" i="5"/>
  <c r="H62" i="5"/>
  <c r="O61" i="5"/>
  <c r="N61" i="5"/>
  <c r="L61" i="5"/>
  <c r="J61" i="5"/>
  <c r="H61" i="5"/>
  <c r="O60" i="5"/>
  <c r="N60" i="5"/>
  <c r="L60" i="5"/>
  <c r="J60" i="5"/>
  <c r="H60" i="5"/>
  <c r="O59" i="5"/>
  <c r="N59" i="5"/>
  <c r="L59" i="5"/>
  <c r="J59" i="5"/>
  <c r="H59" i="5"/>
  <c r="O58" i="5"/>
  <c r="N58" i="5"/>
  <c r="L58" i="5"/>
  <c r="J58" i="5"/>
  <c r="H58" i="5"/>
  <c r="O57" i="5"/>
  <c r="N57" i="5"/>
  <c r="L57" i="5"/>
  <c r="J57" i="5"/>
  <c r="H57" i="5"/>
  <c r="O56" i="5"/>
  <c r="N56" i="5"/>
  <c r="L56" i="5"/>
  <c r="J56" i="5"/>
  <c r="H56" i="5"/>
  <c r="O55" i="5"/>
  <c r="N55" i="5"/>
  <c r="L55" i="5"/>
  <c r="J55" i="5"/>
  <c r="H55" i="5"/>
  <c r="O54" i="5"/>
  <c r="N54" i="5"/>
  <c r="L54" i="5"/>
  <c r="J54" i="5"/>
  <c r="H54" i="5"/>
  <c r="O53" i="5"/>
  <c r="N53" i="5"/>
  <c r="L53" i="5"/>
  <c r="J53" i="5"/>
  <c r="H53" i="5"/>
  <c r="O52" i="5"/>
  <c r="N52" i="5"/>
  <c r="L52" i="5"/>
  <c r="J52" i="5"/>
  <c r="H52" i="5"/>
  <c r="O51" i="5"/>
  <c r="N51" i="5"/>
  <c r="L51" i="5"/>
  <c r="J51" i="5"/>
  <c r="H51" i="5"/>
  <c r="O50" i="5"/>
  <c r="N50" i="5"/>
  <c r="L50" i="5"/>
  <c r="J50" i="5"/>
  <c r="H50" i="5"/>
  <c r="O49" i="5"/>
  <c r="N49" i="5"/>
  <c r="L49" i="5"/>
  <c r="J49" i="5"/>
  <c r="H49" i="5"/>
  <c r="O48" i="5"/>
  <c r="N48" i="5"/>
  <c r="L48" i="5"/>
  <c r="J48" i="5"/>
  <c r="H48" i="5"/>
  <c r="O47" i="5"/>
  <c r="N47" i="5"/>
  <c r="L47" i="5"/>
  <c r="J47" i="5"/>
  <c r="H47" i="5"/>
  <c r="O46" i="5"/>
  <c r="N46" i="5"/>
  <c r="L46" i="5"/>
  <c r="J46" i="5"/>
  <c r="H46" i="5"/>
  <c r="O45" i="5"/>
  <c r="N45" i="5"/>
  <c r="L45" i="5"/>
  <c r="J45" i="5"/>
  <c r="H45" i="5"/>
  <c r="O44" i="5"/>
  <c r="N44" i="5"/>
  <c r="L44" i="5"/>
  <c r="J44" i="5"/>
  <c r="H44" i="5"/>
  <c r="O43" i="5"/>
  <c r="N43" i="5"/>
  <c r="L43" i="5"/>
  <c r="J43" i="5"/>
  <c r="H43" i="5"/>
  <c r="O42" i="5"/>
  <c r="N42" i="5"/>
  <c r="L42" i="5"/>
  <c r="J42" i="5"/>
  <c r="H42" i="5"/>
  <c r="O41" i="5"/>
  <c r="N41" i="5"/>
  <c r="L41" i="5"/>
  <c r="J41" i="5"/>
  <c r="H41" i="5"/>
  <c r="O40" i="5"/>
  <c r="N40" i="5"/>
  <c r="L40" i="5"/>
  <c r="J40" i="5"/>
  <c r="H40" i="5"/>
  <c r="O39" i="5"/>
  <c r="N39" i="5"/>
  <c r="L39" i="5"/>
  <c r="J39" i="5"/>
  <c r="H39" i="5"/>
  <c r="O38" i="5"/>
  <c r="N38" i="5"/>
  <c r="L38" i="5"/>
  <c r="J38" i="5"/>
  <c r="H38" i="5"/>
  <c r="O37" i="5"/>
  <c r="N37" i="5"/>
  <c r="L37" i="5"/>
  <c r="J37" i="5"/>
  <c r="H37" i="5"/>
  <c r="O36" i="5"/>
  <c r="N36" i="5"/>
  <c r="L36" i="5"/>
  <c r="J36" i="5"/>
  <c r="H36" i="5"/>
  <c r="O35" i="5"/>
  <c r="N35" i="5"/>
  <c r="L35" i="5"/>
  <c r="J35" i="5"/>
  <c r="H35" i="5"/>
  <c r="O34" i="5"/>
  <c r="N34" i="5"/>
  <c r="L34" i="5"/>
  <c r="J34" i="5"/>
  <c r="H34" i="5"/>
  <c r="O33" i="5"/>
  <c r="N33" i="5"/>
  <c r="L33" i="5"/>
  <c r="J33" i="5"/>
  <c r="H33" i="5"/>
  <c r="O32" i="5"/>
  <c r="N32" i="5"/>
  <c r="L32" i="5"/>
  <c r="J32" i="5"/>
  <c r="H32" i="5"/>
  <c r="O31" i="5"/>
  <c r="N31" i="5"/>
  <c r="L31" i="5"/>
  <c r="J31" i="5"/>
  <c r="H31" i="5"/>
  <c r="O30" i="5"/>
  <c r="N30" i="5"/>
  <c r="L30" i="5"/>
  <c r="J30" i="5"/>
  <c r="H30" i="5"/>
  <c r="O29" i="5"/>
  <c r="N29" i="5"/>
  <c r="L29" i="5"/>
  <c r="J29" i="5"/>
  <c r="H29" i="5"/>
  <c r="O28" i="5"/>
  <c r="N28" i="5"/>
  <c r="L28" i="5"/>
  <c r="J28" i="5"/>
  <c r="H28" i="5"/>
  <c r="O27" i="5"/>
  <c r="N27" i="5"/>
  <c r="L27" i="5"/>
  <c r="J27" i="5"/>
  <c r="H27" i="5"/>
  <c r="O26" i="5"/>
  <c r="N26" i="5"/>
  <c r="L26" i="5"/>
  <c r="J26" i="5"/>
  <c r="H26" i="5"/>
  <c r="O25" i="5"/>
  <c r="N25" i="5"/>
  <c r="L25" i="5"/>
  <c r="J25" i="5"/>
  <c r="H25" i="5"/>
  <c r="O24" i="5"/>
  <c r="N24" i="5"/>
  <c r="L24" i="5"/>
  <c r="J24" i="5"/>
  <c r="H24" i="5"/>
  <c r="O23" i="5"/>
  <c r="N23" i="5"/>
  <c r="L23" i="5"/>
  <c r="J23" i="5"/>
  <c r="H23" i="5"/>
  <c r="O22" i="5"/>
  <c r="N22" i="5"/>
  <c r="L22" i="5"/>
  <c r="J22" i="5"/>
  <c r="H22" i="5"/>
  <c r="O21" i="5"/>
  <c r="N21" i="5"/>
  <c r="L21" i="5"/>
  <c r="J21" i="5"/>
  <c r="H21" i="5"/>
  <c r="O20" i="5"/>
  <c r="N20" i="5"/>
  <c r="L20" i="5"/>
  <c r="J20" i="5"/>
  <c r="H20" i="5"/>
  <c r="O19" i="5"/>
  <c r="N19" i="5"/>
  <c r="L19" i="5"/>
  <c r="J19" i="5"/>
  <c r="H19" i="5"/>
  <c r="O18" i="5"/>
  <c r="N18" i="5"/>
  <c r="L18" i="5"/>
  <c r="J18" i="5"/>
  <c r="H18" i="5"/>
  <c r="O17" i="5"/>
  <c r="N17" i="5"/>
  <c r="L17" i="5"/>
  <c r="J17" i="5"/>
  <c r="H17" i="5"/>
  <c r="O16" i="5"/>
  <c r="N16" i="5"/>
  <c r="L16" i="5"/>
  <c r="J16" i="5"/>
  <c r="H16" i="5"/>
  <c r="O15" i="5"/>
  <c r="N15" i="5"/>
  <c r="L15" i="5"/>
  <c r="J15" i="5"/>
  <c r="H15" i="5"/>
  <c r="O14" i="5"/>
  <c r="N14" i="5"/>
  <c r="L14" i="5"/>
  <c r="J14" i="5"/>
  <c r="H14" i="5"/>
  <c r="O13" i="5"/>
  <c r="N13" i="5"/>
  <c r="L13" i="5"/>
  <c r="J13" i="5"/>
  <c r="H13" i="5"/>
  <c r="O12" i="5"/>
  <c r="N12" i="5"/>
  <c r="L12" i="5"/>
  <c r="J12" i="5"/>
  <c r="H12" i="5"/>
  <c r="O11" i="5"/>
  <c r="N11" i="5"/>
  <c r="L11" i="5"/>
  <c r="J11" i="5"/>
  <c r="H11" i="5"/>
  <c r="O10" i="5"/>
  <c r="N10" i="5"/>
  <c r="L10" i="5"/>
  <c r="J10" i="5"/>
  <c r="H10" i="5"/>
  <c r="O9" i="5"/>
  <c r="N9" i="5"/>
  <c r="L9" i="5"/>
  <c r="J9" i="5"/>
  <c r="H9" i="5"/>
  <c r="O8" i="5"/>
  <c r="N8" i="5"/>
  <c r="L8" i="5"/>
  <c r="J8" i="5"/>
  <c r="H8" i="5"/>
  <c r="O7" i="5"/>
  <c r="N7" i="5"/>
  <c r="L7" i="5"/>
  <c r="J7" i="5"/>
  <c r="H7" i="5"/>
  <c r="O6" i="5"/>
  <c r="N6" i="5"/>
  <c r="L6" i="5"/>
  <c r="L131" i="5" s="1"/>
  <c r="J6" i="5"/>
  <c r="H6" i="5"/>
  <c r="H131" i="5" s="1"/>
  <c r="U133" i="11"/>
  <c r="M133" i="11"/>
  <c r="T131" i="11"/>
  <c r="T132" i="11" s="1"/>
  <c r="S131" i="11"/>
  <c r="S132" i="11" s="1"/>
  <c r="R131" i="11"/>
  <c r="R132" i="11" s="1"/>
  <c r="Q131" i="11"/>
  <c r="Q132" i="11" s="1"/>
  <c r="P131" i="11"/>
  <c r="P132" i="11" s="1"/>
  <c r="O131" i="11"/>
  <c r="O132" i="11" s="1"/>
  <c r="N131" i="11"/>
  <c r="N132" i="11" s="1"/>
  <c r="L131" i="11"/>
  <c r="L132" i="11" s="1"/>
  <c r="K131" i="11"/>
  <c r="K132" i="11" s="1"/>
  <c r="J131" i="11"/>
  <c r="J132" i="11" s="1"/>
  <c r="I131" i="11"/>
  <c r="I132" i="11" s="1"/>
  <c r="H131" i="11"/>
  <c r="H132" i="11" s="1"/>
  <c r="G131" i="11"/>
  <c r="G132" i="11" s="1"/>
  <c r="F131" i="11"/>
  <c r="F132" i="11" s="1"/>
  <c r="J151" i="6" l="1"/>
  <c r="F151" i="6"/>
  <c r="G151" i="6" s="1"/>
  <c r="E151" i="6"/>
  <c r="N150" i="6"/>
  <c r="K150" i="6"/>
  <c r="G150" i="6"/>
  <c r="N149" i="6"/>
  <c r="K149" i="6"/>
  <c r="G149" i="6"/>
  <c r="N148" i="6"/>
  <c r="K148" i="6"/>
  <c r="G148" i="6"/>
  <c r="N147" i="6"/>
  <c r="K147" i="6"/>
  <c r="G147" i="6"/>
  <c r="N146" i="6"/>
  <c r="K146" i="6"/>
  <c r="G146" i="6"/>
  <c r="N145" i="6"/>
  <c r="K145" i="6"/>
  <c r="G145" i="6"/>
  <c r="N144" i="6"/>
  <c r="K144" i="6"/>
  <c r="G144" i="6"/>
  <c r="N143" i="6"/>
  <c r="K143" i="6"/>
  <c r="G143" i="6"/>
  <c r="N142" i="6"/>
  <c r="K142" i="6"/>
  <c r="G142" i="6"/>
  <c r="N141" i="6"/>
  <c r="K141" i="6"/>
  <c r="G141" i="6"/>
  <c r="N140" i="6"/>
  <c r="K140" i="6"/>
  <c r="G140" i="6"/>
  <c r="N139" i="6"/>
  <c r="K139" i="6"/>
  <c r="G139" i="6"/>
  <c r="N138" i="6"/>
  <c r="K138" i="6"/>
  <c r="G138" i="6"/>
  <c r="N137" i="6"/>
  <c r="K137" i="6"/>
  <c r="G137" i="6"/>
  <c r="N136" i="6"/>
  <c r="K136" i="6"/>
  <c r="G136" i="6"/>
  <c r="N135" i="6"/>
  <c r="K135" i="6"/>
  <c r="G135" i="6"/>
  <c r="N134" i="6"/>
  <c r="K134" i="6"/>
  <c r="G134" i="6"/>
  <c r="N133" i="6"/>
  <c r="K133" i="6"/>
  <c r="G133" i="6"/>
  <c r="N132" i="6"/>
  <c r="K132" i="6"/>
  <c r="G132" i="6"/>
  <c r="N131" i="6"/>
  <c r="K131" i="6"/>
  <c r="G131" i="6"/>
  <c r="N130" i="6"/>
  <c r="K130" i="6"/>
  <c r="G130" i="6"/>
  <c r="N129" i="6"/>
  <c r="K129" i="6"/>
  <c r="G129" i="6"/>
  <c r="N128" i="6"/>
  <c r="K128" i="6"/>
  <c r="G128" i="6"/>
  <c r="N127" i="6"/>
  <c r="K127" i="6"/>
  <c r="G127" i="6"/>
  <c r="N126" i="6"/>
  <c r="K126" i="6"/>
  <c r="G126" i="6"/>
  <c r="N125" i="6"/>
  <c r="K125" i="6"/>
  <c r="G125" i="6"/>
  <c r="N124" i="6"/>
  <c r="K124" i="6"/>
  <c r="G124" i="6"/>
  <c r="N123" i="6"/>
  <c r="K123" i="6"/>
  <c r="G123" i="6"/>
  <c r="N122" i="6"/>
  <c r="K122" i="6"/>
  <c r="G122" i="6"/>
  <c r="N121" i="6"/>
  <c r="K121" i="6"/>
  <c r="G121" i="6"/>
  <c r="N120" i="6"/>
  <c r="K120" i="6"/>
  <c r="G120" i="6"/>
  <c r="N119" i="6"/>
  <c r="K119" i="6"/>
  <c r="G119" i="6"/>
  <c r="N118" i="6"/>
  <c r="K118" i="6"/>
  <c r="G118" i="6"/>
  <c r="N117" i="6"/>
  <c r="K117" i="6"/>
  <c r="G117" i="6"/>
  <c r="N116" i="6"/>
  <c r="K116" i="6"/>
  <c r="G116" i="6"/>
  <c r="N115" i="6"/>
  <c r="K115" i="6"/>
  <c r="G115" i="6"/>
  <c r="N114" i="6"/>
  <c r="K114" i="6"/>
  <c r="G114" i="6"/>
  <c r="N113" i="6"/>
  <c r="K113" i="6"/>
  <c r="G113" i="6"/>
  <c r="N112" i="6"/>
  <c r="K112" i="6"/>
  <c r="G112" i="6"/>
  <c r="N111" i="6"/>
  <c r="K111" i="6"/>
  <c r="G111" i="6"/>
  <c r="N110" i="6"/>
  <c r="K110" i="6"/>
  <c r="G110" i="6"/>
  <c r="N109" i="6"/>
  <c r="K109" i="6"/>
  <c r="G109" i="6"/>
  <c r="N108" i="6"/>
  <c r="K108" i="6"/>
  <c r="G108" i="6"/>
  <c r="N107" i="6"/>
  <c r="K107" i="6"/>
  <c r="G107" i="6"/>
  <c r="N106" i="6"/>
  <c r="K106" i="6"/>
  <c r="G106" i="6"/>
  <c r="N105" i="6"/>
  <c r="K105" i="6"/>
  <c r="G105" i="6"/>
  <c r="N104" i="6"/>
  <c r="K104" i="6"/>
  <c r="G104" i="6"/>
  <c r="N103" i="6"/>
  <c r="K103" i="6"/>
  <c r="G103" i="6"/>
  <c r="N102" i="6"/>
  <c r="K102" i="6"/>
  <c r="G102" i="6"/>
  <c r="N101" i="6"/>
  <c r="K101" i="6"/>
  <c r="G101" i="6"/>
  <c r="N100" i="6"/>
  <c r="K100" i="6"/>
  <c r="G100" i="6"/>
  <c r="N99" i="6"/>
  <c r="K99" i="6"/>
  <c r="G99" i="6"/>
  <c r="N98" i="6"/>
  <c r="K98" i="6"/>
  <c r="G98" i="6"/>
  <c r="N97" i="6"/>
  <c r="K97" i="6"/>
  <c r="G97" i="6"/>
  <c r="N96" i="6"/>
  <c r="K96" i="6"/>
  <c r="G96" i="6"/>
  <c r="N95" i="6"/>
  <c r="K95" i="6"/>
  <c r="G95" i="6"/>
  <c r="N94" i="6"/>
  <c r="K94" i="6"/>
  <c r="G94" i="6"/>
  <c r="N93" i="6"/>
  <c r="K93" i="6"/>
  <c r="G93" i="6"/>
  <c r="N92" i="6"/>
  <c r="K92" i="6"/>
  <c r="G92" i="6"/>
  <c r="N91" i="6"/>
  <c r="K91" i="6"/>
  <c r="G91" i="6"/>
  <c r="N90" i="6"/>
  <c r="K90" i="6"/>
  <c r="G90" i="6"/>
  <c r="N89" i="6"/>
  <c r="K89" i="6"/>
  <c r="G89" i="6"/>
  <c r="N88" i="6"/>
  <c r="K88" i="6"/>
  <c r="G88" i="6"/>
  <c r="N87" i="6"/>
  <c r="K87" i="6"/>
  <c r="G87" i="6"/>
  <c r="N86" i="6"/>
  <c r="K86" i="6"/>
  <c r="G86" i="6"/>
  <c r="N85" i="6"/>
  <c r="K85" i="6"/>
  <c r="G85" i="6"/>
  <c r="N84" i="6"/>
  <c r="K84" i="6"/>
  <c r="G84" i="6"/>
  <c r="N83" i="6"/>
  <c r="K83" i="6"/>
  <c r="G83" i="6"/>
  <c r="N82" i="6"/>
  <c r="K82" i="6"/>
  <c r="G82" i="6"/>
  <c r="N81" i="6"/>
  <c r="K81" i="6"/>
  <c r="G81" i="6"/>
  <c r="N80" i="6"/>
  <c r="K80" i="6"/>
  <c r="G80" i="6"/>
  <c r="N79" i="6"/>
  <c r="K79" i="6"/>
  <c r="G79" i="6"/>
  <c r="N78" i="6"/>
  <c r="K78" i="6"/>
  <c r="G78" i="6"/>
  <c r="N77" i="6"/>
  <c r="K77" i="6"/>
  <c r="G77" i="6"/>
  <c r="N76" i="6"/>
  <c r="K76" i="6"/>
  <c r="G76" i="6"/>
  <c r="N75" i="6"/>
  <c r="K75" i="6"/>
  <c r="G75" i="6"/>
  <c r="N74" i="6"/>
  <c r="K74" i="6"/>
  <c r="G74" i="6"/>
  <c r="N73" i="6"/>
  <c r="K73" i="6"/>
  <c r="G73" i="6"/>
  <c r="N72" i="6"/>
  <c r="K72" i="6"/>
  <c r="G72" i="6"/>
  <c r="N71" i="6"/>
  <c r="K71" i="6"/>
  <c r="G71" i="6"/>
  <c r="N70" i="6"/>
  <c r="K70" i="6"/>
  <c r="G70" i="6"/>
  <c r="N69" i="6"/>
  <c r="K69" i="6"/>
  <c r="G69" i="6"/>
  <c r="N68" i="6"/>
  <c r="K68" i="6"/>
  <c r="G68" i="6"/>
  <c r="N67" i="6"/>
  <c r="K67" i="6"/>
  <c r="G67" i="6"/>
  <c r="N66" i="6"/>
  <c r="K66" i="6"/>
  <c r="G66" i="6"/>
  <c r="N65" i="6"/>
  <c r="K65" i="6"/>
  <c r="G65" i="6"/>
  <c r="N64" i="6"/>
  <c r="K64" i="6"/>
  <c r="G64" i="6"/>
  <c r="N63" i="6"/>
  <c r="K63" i="6"/>
  <c r="G63" i="6"/>
  <c r="N62" i="6"/>
  <c r="K62" i="6"/>
  <c r="G62" i="6"/>
  <c r="N61" i="6"/>
  <c r="K61" i="6"/>
  <c r="G61" i="6"/>
  <c r="N60" i="6"/>
  <c r="K60" i="6"/>
  <c r="G60" i="6"/>
  <c r="N59" i="6"/>
  <c r="K59" i="6"/>
  <c r="G59" i="6"/>
  <c r="N58" i="6"/>
  <c r="K58" i="6"/>
  <c r="G58" i="6"/>
  <c r="N57" i="6"/>
  <c r="K57" i="6"/>
  <c r="G57" i="6"/>
  <c r="N56" i="6"/>
  <c r="K56" i="6"/>
  <c r="G56" i="6"/>
  <c r="N55" i="6"/>
  <c r="K55" i="6"/>
  <c r="G55" i="6"/>
  <c r="N54" i="6"/>
  <c r="K54" i="6"/>
  <c r="G54" i="6"/>
  <c r="N53" i="6"/>
  <c r="K53" i="6"/>
  <c r="G53" i="6"/>
  <c r="N52" i="6"/>
  <c r="K52" i="6"/>
  <c r="G52" i="6"/>
  <c r="N51" i="6"/>
  <c r="K51" i="6"/>
  <c r="G51" i="6"/>
  <c r="N50" i="6"/>
  <c r="K50" i="6"/>
  <c r="G50" i="6"/>
  <c r="N49" i="6"/>
  <c r="K49" i="6"/>
  <c r="G49" i="6"/>
  <c r="N48" i="6"/>
  <c r="K48" i="6"/>
  <c r="G48" i="6"/>
  <c r="N47" i="6"/>
  <c r="K47" i="6"/>
  <c r="G47" i="6"/>
  <c r="N46" i="6"/>
  <c r="K46" i="6"/>
  <c r="G46" i="6"/>
  <c r="N45" i="6"/>
  <c r="K45" i="6"/>
  <c r="G45" i="6"/>
  <c r="N44" i="6"/>
  <c r="K44" i="6"/>
  <c r="G44" i="6"/>
  <c r="N43" i="6"/>
  <c r="K43" i="6"/>
  <c r="G43" i="6"/>
  <c r="N42" i="6"/>
  <c r="K42" i="6"/>
  <c r="G42" i="6"/>
  <c r="N41" i="6"/>
  <c r="K41" i="6"/>
  <c r="G41" i="6"/>
  <c r="N40" i="6"/>
  <c r="K40" i="6"/>
  <c r="G40" i="6"/>
  <c r="N39" i="6"/>
  <c r="K39" i="6"/>
  <c r="G39" i="6"/>
  <c r="N38" i="6"/>
  <c r="K38" i="6"/>
  <c r="G38" i="6"/>
  <c r="N37" i="6"/>
  <c r="K37" i="6"/>
  <c r="G37" i="6"/>
  <c r="N36" i="6"/>
  <c r="K36" i="6"/>
  <c r="G36" i="6"/>
  <c r="N35" i="6"/>
  <c r="K35" i="6"/>
  <c r="G35" i="6"/>
  <c r="N34" i="6"/>
  <c r="K34" i="6"/>
  <c r="G34" i="6"/>
  <c r="N33" i="6"/>
  <c r="K33" i="6"/>
  <c r="G33" i="6"/>
  <c r="N32" i="6"/>
  <c r="K32" i="6"/>
  <c r="G32" i="6"/>
  <c r="N31" i="6"/>
  <c r="K31" i="6"/>
  <c r="G31" i="6"/>
  <c r="N30" i="6"/>
  <c r="K30" i="6"/>
  <c r="G30" i="6"/>
  <c r="N29" i="6"/>
  <c r="K29" i="6"/>
  <c r="G29" i="6"/>
  <c r="N28" i="6"/>
  <c r="K28" i="6"/>
  <c r="G28" i="6"/>
  <c r="N27" i="6"/>
  <c r="K27" i="6"/>
  <c r="G27" i="6"/>
  <c r="N26" i="6"/>
  <c r="K26" i="6"/>
  <c r="G26" i="6"/>
  <c r="N25" i="6"/>
  <c r="K25" i="6"/>
  <c r="G25" i="6"/>
  <c r="N24" i="6"/>
  <c r="K24" i="6"/>
  <c r="G24" i="6"/>
  <c r="N23" i="6"/>
  <c r="K23" i="6"/>
  <c r="G23" i="6"/>
  <c r="N22" i="6"/>
  <c r="K22" i="6"/>
  <c r="G22" i="6"/>
  <c r="N21" i="6"/>
  <c r="K21" i="6"/>
  <c r="G21" i="6"/>
  <c r="N20" i="6"/>
  <c r="K20" i="6"/>
  <c r="G20" i="6"/>
  <c r="N19" i="6"/>
  <c r="K19" i="6"/>
  <c r="G19" i="6"/>
  <c r="N18" i="6"/>
  <c r="K18" i="6"/>
  <c r="G18" i="6"/>
  <c r="N17" i="6"/>
  <c r="K17" i="6"/>
  <c r="G17" i="6"/>
  <c r="N16" i="6"/>
  <c r="K16" i="6"/>
  <c r="G16" i="6"/>
  <c r="N15" i="6"/>
  <c r="K15" i="6"/>
  <c r="G15" i="6"/>
  <c r="N14" i="6"/>
  <c r="K14" i="6"/>
  <c r="G14" i="6"/>
  <c r="N13" i="6"/>
  <c r="K13" i="6"/>
  <c r="G13" i="6"/>
  <c r="N12" i="6"/>
  <c r="K12" i="6"/>
  <c r="G12" i="6"/>
  <c r="N11" i="6"/>
  <c r="K11" i="6"/>
  <c r="G11" i="6"/>
  <c r="N10" i="6"/>
  <c r="K10" i="6"/>
  <c r="G10" i="6"/>
  <c r="N9" i="6"/>
  <c r="K9" i="6"/>
  <c r="G9" i="6"/>
  <c r="N8" i="6"/>
  <c r="K8" i="6"/>
  <c r="G8" i="6"/>
  <c r="N7" i="6"/>
  <c r="K7" i="6"/>
  <c r="G7" i="6"/>
  <c r="N6" i="6"/>
  <c r="K6" i="6"/>
  <c r="G6" i="6"/>
  <c r="T153" i="12"/>
  <c r="L153" i="12"/>
  <c r="S152" i="12"/>
  <c r="R152" i="12"/>
  <c r="Q152" i="12"/>
  <c r="P152" i="12"/>
  <c r="O152" i="12"/>
  <c r="N152" i="12"/>
  <c r="M152" i="12"/>
  <c r="K152" i="12"/>
  <c r="J152" i="12"/>
  <c r="I152" i="12"/>
  <c r="H152" i="12"/>
  <c r="G152" i="12"/>
  <c r="F152" i="12"/>
  <c r="E152" i="12"/>
  <c r="J32" i="7" l="1"/>
  <c r="K32" i="7" s="1"/>
  <c r="F32" i="7"/>
  <c r="G32" i="7" s="1"/>
  <c r="E32" i="7"/>
  <c r="N31" i="7"/>
  <c r="K31" i="7"/>
  <c r="N30" i="7"/>
  <c r="K30" i="7"/>
  <c r="N29" i="7"/>
  <c r="K29" i="7"/>
  <c r="N28" i="7"/>
  <c r="K28" i="7"/>
  <c r="N27" i="7"/>
  <c r="K27" i="7"/>
  <c r="N26" i="7"/>
  <c r="K26" i="7"/>
  <c r="N25" i="7"/>
  <c r="K25" i="7"/>
  <c r="N24" i="7"/>
  <c r="K24" i="7"/>
  <c r="N23" i="7"/>
  <c r="K23" i="7"/>
  <c r="N22" i="7"/>
  <c r="K22" i="7"/>
  <c r="N21" i="7"/>
  <c r="K21" i="7"/>
  <c r="N20" i="7"/>
  <c r="K20" i="7"/>
  <c r="N19" i="7"/>
  <c r="K19" i="7"/>
  <c r="N18" i="7"/>
  <c r="K18" i="7"/>
  <c r="N17" i="7"/>
  <c r="K17" i="7"/>
  <c r="N16" i="7"/>
  <c r="K16" i="7"/>
  <c r="N15" i="7"/>
  <c r="K15" i="7"/>
  <c r="N14" i="7"/>
  <c r="K14" i="7"/>
  <c r="N13" i="7"/>
  <c r="K13" i="7"/>
  <c r="N12" i="7"/>
  <c r="K12" i="7"/>
  <c r="N11" i="7"/>
  <c r="K11" i="7"/>
  <c r="N10" i="7"/>
  <c r="K10" i="7"/>
  <c r="N9" i="7"/>
  <c r="K9" i="7"/>
  <c r="N8" i="7"/>
  <c r="K8" i="7"/>
  <c r="N7" i="7"/>
  <c r="K7" i="7"/>
  <c r="N6" i="7"/>
  <c r="K6" i="7"/>
  <c r="T34" i="13"/>
  <c r="L34" i="13"/>
  <c r="S33" i="13"/>
  <c r="R33" i="13"/>
  <c r="Q33" i="13"/>
  <c r="P33" i="13"/>
  <c r="O33" i="13"/>
  <c r="N33" i="13"/>
  <c r="M33" i="13"/>
  <c r="K33" i="13"/>
  <c r="J33" i="13"/>
  <c r="I33" i="13"/>
  <c r="H33" i="13"/>
  <c r="G33" i="13"/>
  <c r="F33" i="13"/>
  <c r="E33" i="13"/>
  <c r="J214" i="8"/>
  <c r="K214" i="8" s="1"/>
  <c r="F214" i="8"/>
  <c r="G214" i="8" s="1"/>
  <c r="E214" i="8"/>
  <c r="N213" i="8"/>
  <c r="K213" i="8"/>
  <c r="G213" i="8"/>
  <c r="N212" i="8"/>
  <c r="K212" i="8"/>
  <c r="G212" i="8"/>
  <c r="N211" i="8"/>
  <c r="K211" i="8"/>
  <c r="G211" i="8"/>
  <c r="N210" i="8"/>
  <c r="K210" i="8"/>
  <c r="G210" i="8"/>
  <c r="N209" i="8"/>
  <c r="K209" i="8"/>
  <c r="G209" i="8"/>
  <c r="N208" i="8"/>
  <c r="K208" i="8"/>
  <c r="G208" i="8"/>
  <c r="N207" i="8"/>
  <c r="K207" i="8"/>
  <c r="G207" i="8"/>
  <c r="N206" i="8"/>
  <c r="K206" i="8"/>
  <c r="G206" i="8"/>
  <c r="N205" i="8"/>
  <c r="K205" i="8"/>
  <c r="G205" i="8"/>
  <c r="N204" i="8"/>
  <c r="K204" i="8"/>
  <c r="G204" i="8"/>
  <c r="N203" i="8"/>
  <c r="K203" i="8"/>
  <c r="G203" i="8"/>
  <c r="N202" i="8"/>
  <c r="K202" i="8"/>
  <c r="G202" i="8"/>
  <c r="N201" i="8"/>
  <c r="K201" i="8"/>
  <c r="G201" i="8"/>
  <c r="N200" i="8"/>
  <c r="K200" i="8"/>
  <c r="G200" i="8"/>
  <c r="N199" i="8"/>
  <c r="K199" i="8"/>
  <c r="G199" i="8"/>
  <c r="N198" i="8"/>
  <c r="K198" i="8"/>
  <c r="G198" i="8"/>
  <c r="N197" i="8"/>
  <c r="K197" i="8"/>
  <c r="G197" i="8"/>
  <c r="N196" i="8"/>
  <c r="K196" i="8"/>
  <c r="G196" i="8"/>
  <c r="N195" i="8"/>
  <c r="K195" i="8"/>
  <c r="G195" i="8"/>
  <c r="N194" i="8"/>
  <c r="K194" i="8"/>
  <c r="G194" i="8"/>
  <c r="N193" i="8"/>
  <c r="K193" i="8"/>
  <c r="G193" i="8"/>
  <c r="N192" i="8"/>
  <c r="K192" i="8"/>
  <c r="G192" i="8"/>
  <c r="N191" i="8"/>
  <c r="K191" i="8"/>
  <c r="G191" i="8"/>
  <c r="N190" i="8"/>
  <c r="K190" i="8"/>
  <c r="G190" i="8"/>
  <c r="N189" i="8"/>
  <c r="K189" i="8"/>
  <c r="G189" i="8"/>
  <c r="N188" i="8"/>
  <c r="K188" i="8"/>
  <c r="G188" i="8"/>
  <c r="N187" i="8"/>
  <c r="K187" i="8"/>
  <c r="G187" i="8"/>
  <c r="N186" i="8"/>
  <c r="K186" i="8"/>
  <c r="G186" i="8"/>
  <c r="N185" i="8"/>
  <c r="K185" i="8"/>
  <c r="G185" i="8"/>
  <c r="N184" i="8"/>
  <c r="K184" i="8"/>
  <c r="G184" i="8"/>
  <c r="N183" i="8"/>
  <c r="K183" i="8"/>
  <c r="G183" i="8"/>
  <c r="N182" i="8"/>
  <c r="K182" i="8"/>
  <c r="G182" i="8"/>
  <c r="N181" i="8"/>
  <c r="K181" i="8"/>
  <c r="G181" i="8"/>
  <c r="N180" i="8"/>
  <c r="K180" i="8"/>
  <c r="G180" i="8"/>
  <c r="N179" i="8"/>
  <c r="K179" i="8"/>
  <c r="G179" i="8"/>
  <c r="N178" i="8"/>
  <c r="K178" i="8"/>
  <c r="G178" i="8"/>
  <c r="N177" i="8"/>
  <c r="K177" i="8"/>
  <c r="G177" i="8"/>
  <c r="N176" i="8"/>
  <c r="K176" i="8"/>
  <c r="G176" i="8"/>
  <c r="N175" i="8"/>
  <c r="K175" i="8"/>
  <c r="G175" i="8"/>
  <c r="N174" i="8"/>
  <c r="K174" i="8"/>
  <c r="G174" i="8"/>
  <c r="N173" i="8"/>
  <c r="K173" i="8"/>
  <c r="G173" i="8"/>
  <c r="N172" i="8"/>
  <c r="K172" i="8"/>
  <c r="G172" i="8"/>
  <c r="N171" i="8"/>
  <c r="K171" i="8"/>
  <c r="G171" i="8"/>
  <c r="N170" i="8"/>
  <c r="K170" i="8"/>
  <c r="G170" i="8"/>
  <c r="N169" i="8"/>
  <c r="K169" i="8"/>
  <c r="G169" i="8"/>
  <c r="N168" i="8"/>
  <c r="K168" i="8"/>
  <c r="G168" i="8"/>
  <c r="N167" i="8"/>
  <c r="K167" i="8"/>
  <c r="G167" i="8"/>
  <c r="N166" i="8"/>
  <c r="K166" i="8"/>
  <c r="G166" i="8"/>
  <c r="N165" i="8"/>
  <c r="K165" i="8"/>
  <c r="G165" i="8"/>
  <c r="N164" i="8"/>
  <c r="K164" i="8"/>
  <c r="G164" i="8"/>
  <c r="N163" i="8"/>
  <c r="K163" i="8"/>
  <c r="G163" i="8"/>
  <c r="N162" i="8"/>
  <c r="K162" i="8"/>
  <c r="G162" i="8"/>
  <c r="N161" i="8"/>
  <c r="K161" i="8"/>
  <c r="G161" i="8"/>
  <c r="N160" i="8"/>
  <c r="K160" i="8"/>
  <c r="G160" i="8"/>
  <c r="N159" i="8"/>
  <c r="K159" i="8"/>
  <c r="G159" i="8"/>
  <c r="N158" i="8"/>
  <c r="K158" i="8"/>
  <c r="G158" i="8"/>
  <c r="N157" i="8"/>
  <c r="K157" i="8"/>
  <c r="G157" i="8"/>
  <c r="N156" i="8"/>
  <c r="K156" i="8"/>
  <c r="G156" i="8"/>
  <c r="N155" i="8"/>
  <c r="K155" i="8"/>
  <c r="G155" i="8"/>
  <c r="N154" i="8"/>
  <c r="K154" i="8"/>
  <c r="G154" i="8"/>
  <c r="N153" i="8"/>
  <c r="K153" i="8"/>
  <c r="G153" i="8"/>
  <c r="N152" i="8"/>
  <c r="K152" i="8"/>
  <c r="G152" i="8"/>
  <c r="N151" i="8"/>
  <c r="K151" i="8"/>
  <c r="G151" i="8"/>
  <c r="N150" i="8"/>
  <c r="K150" i="8"/>
  <c r="G150" i="8"/>
  <c r="N149" i="8"/>
  <c r="K149" i="8"/>
  <c r="G149" i="8"/>
  <c r="N148" i="8"/>
  <c r="K148" i="8"/>
  <c r="G148" i="8"/>
  <c r="N147" i="8"/>
  <c r="K147" i="8"/>
  <c r="G147" i="8"/>
  <c r="N146" i="8"/>
  <c r="K146" i="8"/>
  <c r="G146" i="8"/>
  <c r="N145" i="8"/>
  <c r="K145" i="8"/>
  <c r="G145" i="8"/>
  <c r="N144" i="8"/>
  <c r="K144" i="8"/>
  <c r="G144" i="8"/>
  <c r="N143" i="8"/>
  <c r="K143" i="8"/>
  <c r="G143" i="8"/>
  <c r="N142" i="8"/>
  <c r="K142" i="8"/>
  <c r="G142" i="8"/>
  <c r="N141" i="8"/>
  <c r="K141" i="8"/>
  <c r="G141" i="8"/>
  <c r="N140" i="8"/>
  <c r="K140" i="8"/>
  <c r="G140" i="8"/>
  <c r="N139" i="8"/>
  <c r="K139" i="8"/>
  <c r="G139" i="8"/>
  <c r="N138" i="8"/>
  <c r="K138" i="8"/>
  <c r="G138" i="8"/>
  <c r="N137" i="8"/>
  <c r="K137" i="8"/>
  <c r="G137" i="8"/>
  <c r="N136" i="8"/>
  <c r="K136" i="8"/>
  <c r="G136" i="8"/>
  <c r="N135" i="8"/>
  <c r="K135" i="8"/>
  <c r="G135" i="8"/>
  <c r="N134" i="8"/>
  <c r="K134" i="8"/>
  <c r="G134" i="8"/>
  <c r="N133" i="8"/>
  <c r="K133" i="8"/>
  <c r="G133" i="8"/>
  <c r="N132" i="8"/>
  <c r="K132" i="8"/>
  <c r="G132" i="8"/>
  <c r="N131" i="8"/>
  <c r="K131" i="8"/>
  <c r="G131" i="8"/>
  <c r="N130" i="8"/>
  <c r="K130" i="8"/>
  <c r="G130" i="8"/>
  <c r="N129" i="8"/>
  <c r="K129" i="8"/>
  <c r="G129" i="8"/>
  <c r="N128" i="8"/>
  <c r="K128" i="8"/>
  <c r="G128" i="8"/>
  <c r="N127" i="8"/>
  <c r="K127" i="8"/>
  <c r="G127" i="8"/>
  <c r="N126" i="8"/>
  <c r="K126" i="8"/>
  <c r="G126" i="8"/>
  <c r="N125" i="8"/>
  <c r="K125" i="8"/>
  <c r="G125" i="8"/>
  <c r="N124" i="8"/>
  <c r="K124" i="8"/>
  <c r="G124" i="8"/>
  <c r="N123" i="8"/>
  <c r="K123" i="8"/>
  <c r="G123" i="8"/>
  <c r="N122" i="8"/>
  <c r="K122" i="8"/>
  <c r="G122" i="8"/>
  <c r="N121" i="8"/>
  <c r="K121" i="8"/>
  <c r="G121" i="8"/>
  <c r="N120" i="8"/>
  <c r="K120" i="8"/>
  <c r="G120" i="8"/>
  <c r="N119" i="8"/>
  <c r="K119" i="8"/>
  <c r="G119" i="8"/>
  <c r="N118" i="8"/>
  <c r="K118" i="8"/>
  <c r="G118" i="8"/>
  <c r="N117" i="8"/>
  <c r="K117" i="8"/>
  <c r="G117" i="8"/>
  <c r="N116" i="8"/>
  <c r="K116" i="8"/>
  <c r="G116" i="8"/>
  <c r="N115" i="8"/>
  <c r="K115" i="8"/>
  <c r="G115" i="8"/>
  <c r="N114" i="8"/>
  <c r="K114" i="8"/>
  <c r="G114" i="8"/>
  <c r="N113" i="8"/>
  <c r="K113" i="8"/>
  <c r="G113" i="8"/>
  <c r="N112" i="8"/>
  <c r="K112" i="8"/>
  <c r="G112" i="8"/>
  <c r="N111" i="8"/>
  <c r="K111" i="8"/>
  <c r="G111" i="8"/>
  <c r="N110" i="8"/>
  <c r="K110" i="8"/>
  <c r="G110" i="8"/>
  <c r="N109" i="8"/>
  <c r="K109" i="8"/>
  <c r="G109" i="8"/>
  <c r="N108" i="8"/>
  <c r="K108" i="8"/>
  <c r="G108" i="8"/>
  <c r="N107" i="8"/>
  <c r="K107" i="8"/>
  <c r="G107" i="8"/>
  <c r="N106" i="8"/>
  <c r="K106" i="8"/>
  <c r="G106" i="8"/>
  <c r="N105" i="8"/>
  <c r="K105" i="8"/>
  <c r="G105" i="8"/>
  <c r="N104" i="8"/>
  <c r="K104" i="8"/>
  <c r="G104" i="8"/>
  <c r="N103" i="8"/>
  <c r="K103" i="8"/>
  <c r="G103" i="8"/>
  <c r="N102" i="8"/>
  <c r="K102" i="8"/>
  <c r="G102" i="8"/>
  <c r="N101" i="8"/>
  <c r="K101" i="8"/>
  <c r="G101" i="8"/>
  <c r="N100" i="8"/>
  <c r="K100" i="8"/>
  <c r="G100" i="8"/>
  <c r="N99" i="8"/>
  <c r="K99" i="8"/>
  <c r="G99" i="8"/>
  <c r="N98" i="8"/>
  <c r="K98" i="8"/>
  <c r="G98" i="8"/>
  <c r="N97" i="8"/>
  <c r="K97" i="8"/>
  <c r="G97" i="8"/>
  <c r="N96" i="8"/>
  <c r="K96" i="8"/>
  <c r="G96" i="8"/>
  <c r="N95" i="8"/>
  <c r="K95" i="8"/>
  <c r="G95" i="8"/>
  <c r="N94" i="8"/>
  <c r="K94" i="8"/>
  <c r="G94" i="8"/>
  <c r="N93" i="8"/>
  <c r="K93" i="8"/>
  <c r="G93" i="8"/>
  <c r="N92" i="8"/>
  <c r="K92" i="8"/>
  <c r="G92" i="8"/>
  <c r="N91" i="8"/>
  <c r="K91" i="8"/>
  <c r="G91" i="8"/>
  <c r="N90" i="8"/>
  <c r="K90" i="8"/>
  <c r="G90" i="8"/>
  <c r="N89" i="8"/>
  <c r="K89" i="8"/>
  <c r="G89" i="8"/>
  <c r="N88" i="8"/>
  <c r="K88" i="8"/>
  <c r="G88" i="8"/>
  <c r="N87" i="8"/>
  <c r="K87" i="8"/>
  <c r="G87" i="8"/>
  <c r="N86" i="8"/>
  <c r="K86" i="8"/>
  <c r="G86" i="8"/>
  <c r="N85" i="8"/>
  <c r="K85" i="8"/>
  <c r="G85" i="8"/>
  <c r="N84" i="8"/>
  <c r="K84" i="8"/>
  <c r="G84" i="8"/>
  <c r="N83" i="8"/>
  <c r="K83" i="8"/>
  <c r="G83" i="8"/>
  <c r="N82" i="8"/>
  <c r="K82" i="8"/>
  <c r="G82" i="8"/>
  <c r="N81" i="8"/>
  <c r="K81" i="8"/>
  <c r="G81" i="8"/>
  <c r="N80" i="8"/>
  <c r="K80" i="8"/>
  <c r="G80" i="8"/>
  <c r="N79" i="8"/>
  <c r="K79" i="8"/>
  <c r="G79" i="8"/>
  <c r="N78" i="8"/>
  <c r="K78" i="8"/>
  <c r="G78" i="8"/>
  <c r="N77" i="8"/>
  <c r="K77" i="8"/>
  <c r="G77" i="8"/>
  <c r="N76" i="8"/>
  <c r="K76" i="8"/>
  <c r="G76" i="8"/>
  <c r="N75" i="8"/>
  <c r="K75" i="8"/>
  <c r="G75" i="8"/>
  <c r="N74" i="8"/>
  <c r="K74" i="8"/>
  <c r="G74" i="8"/>
  <c r="N73" i="8"/>
  <c r="K73" i="8"/>
  <c r="G73" i="8"/>
  <c r="N72" i="8"/>
  <c r="K72" i="8"/>
  <c r="G72" i="8"/>
  <c r="N71" i="8"/>
  <c r="K71" i="8"/>
  <c r="G71" i="8"/>
  <c r="N70" i="8"/>
  <c r="K70" i="8"/>
  <c r="G70" i="8"/>
  <c r="N69" i="8"/>
  <c r="K69" i="8"/>
  <c r="G69" i="8"/>
  <c r="N68" i="8"/>
  <c r="K68" i="8"/>
  <c r="G68" i="8"/>
  <c r="N67" i="8"/>
  <c r="K67" i="8"/>
  <c r="G67" i="8"/>
  <c r="N66" i="8"/>
  <c r="K66" i="8"/>
  <c r="G66" i="8"/>
  <c r="N65" i="8"/>
  <c r="K65" i="8"/>
  <c r="G65" i="8"/>
  <c r="N64" i="8"/>
  <c r="K64" i="8"/>
  <c r="G64" i="8"/>
  <c r="N63" i="8"/>
  <c r="K63" i="8"/>
  <c r="G63" i="8"/>
  <c r="N62" i="8"/>
  <c r="K62" i="8"/>
  <c r="G62" i="8"/>
  <c r="N61" i="8"/>
  <c r="K61" i="8"/>
  <c r="G61" i="8"/>
  <c r="N60" i="8"/>
  <c r="K60" i="8"/>
  <c r="G60" i="8"/>
  <c r="N59" i="8"/>
  <c r="K59" i="8"/>
  <c r="G59" i="8"/>
  <c r="N58" i="8"/>
  <c r="K58" i="8"/>
  <c r="G58" i="8"/>
  <c r="N57" i="8"/>
  <c r="K57" i="8"/>
  <c r="G57" i="8"/>
  <c r="N56" i="8"/>
  <c r="K56" i="8"/>
  <c r="G56" i="8"/>
  <c r="N55" i="8"/>
  <c r="K55" i="8"/>
  <c r="G55" i="8"/>
  <c r="N54" i="8"/>
  <c r="K54" i="8"/>
  <c r="G54" i="8"/>
  <c r="N53" i="8"/>
  <c r="K53" i="8"/>
  <c r="G53" i="8"/>
  <c r="N52" i="8"/>
  <c r="K52" i="8"/>
  <c r="G52" i="8"/>
  <c r="N51" i="8"/>
  <c r="K51" i="8"/>
  <c r="G51" i="8"/>
  <c r="N50" i="8"/>
  <c r="K50" i="8"/>
  <c r="G50" i="8"/>
  <c r="N49" i="8"/>
  <c r="K49" i="8"/>
  <c r="G49" i="8"/>
  <c r="N48" i="8"/>
  <c r="K48" i="8"/>
  <c r="G48" i="8"/>
  <c r="N47" i="8"/>
  <c r="K47" i="8"/>
  <c r="G47" i="8"/>
  <c r="N46" i="8"/>
  <c r="K46" i="8"/>
  <c r="G46" i="8"/>
  <c r="N45" i="8"/>
  <c r="K45" i="8"/>
  <c r="G45" i="8"/>
  <c r="N44" i="8"/>
  <c r="K44" i="8"/>
  <c r="G44" i="8"/>
  <c r="N43" i="8"/>
  <c r="K43" i="8"/>
  <c r="G43" i="8"/>
  <c r="N42" i="8"/>
  <c r="K42" i="8"/>
  <c r="G42" i="8"/>
  <c r="N41" i="8"/>
  <c r="K41" i="8"/>
  <c r="G41" i="8"/>
  <c r="N40" i="8"/>
  <c r="K40" i="8"/>
  <c r="G40" i="8"/>
  <c r="N39" i="8"/>
  <c r="K39" i="8"/>
  <c r="G39" i="8"/>
  <c r="N38" i="8"/>
  <c r="K38" i="8"/>
  <c r="G38" i="8"/>
  <c r="N37" i="8"/>
  <c r="K37" i="8"/>
  <c r="G37" i="8"/>
  <c r="N36" i="8"/>
  <c r="K36" i="8"/>
  <c r="G36" i="8"/>
  <c r="N35" i="8"/>
  <c r="K35" i="8"/>
  <c r="G35" i="8"/>
  <c r="N34" i="8"/>
  <c r="K34" i="8"/>
  <c r="G34" i="8"/>
  <c r="N33" i="8"/>
  <c r="K33" i="8"/>
  <c r="G33" i="8"/>
  <c r="N32" i="8"/>
  <c r="K32" i="8"/>
  <c r="G32" i="8"/>
  <c r="N31" i="8"/>
  <c r="K31" i="8"/>
  <c r="G31" i="8"/>
  <c r="N30" i="8"/>
  <c r="K30" i="8"/>
  <c r="G30" i="8"/>
  <c r="N29" i="8"/>
  <c r="K29" i="8"/>
  <c r="G29" i="8"/>
  <c r="N28" i="8"/>
  <c r="K28" i="8"/>
  <c r="G28" i="8"/>
  <c r="N27" i="8"/>
  <c r="K27" i="8"/>
  <c r="G27" i="8"/>
  <c r="N26" i="8"/>
  <c r="K26" i="8"/>
  <c r="G26" i="8"/>
  <c r="N25" i="8"/>
  <c r="K25" i="8"/>
  <c r="G25" i="8"/>
  <c r="N24" i="8"/>
  <c r="K24" i="8"/>
  <c r="G24" i="8"/>
  <c r="N23" i="8"/>
  <c r="K23" i="8"/>
  <c r="G23" i="8"/>
  <c r="N22" i="8"/>
  <c r="K22" i="8"/>
  <c r="G22" i="8"/>
  <c r="N21" i="8"/>
  <c r="K21" i="8"/>
  <c r="G21" i="8"/>
  <c r="N20" i="8"/>
  <c r="K20" i="8"/>
  <c r="G20" i="8"/>
  <c r="N19" i="8"/>
  <c r="K19" i="8"/>
  <c r="G19" i="8"/>
  <c r="N18" i="8"/>
  <c r="K18" i="8"/>
  <c r="G18" i="8"/>
  <c r="N17" i="8"/>
  <c r="K17" i="8"/>
  <c r="G17" i="8"/>
  <c r="N16" i="8"/>
  <c r="K16" i="8"/>
  <c r="G16" i="8"/>
  <c r="N15" i="8"/>
  <c r="K15" i="8"/>
  <c r="G15" i="8"/>
  <c r="N14" i="8"/>
  <c r="K14" i="8"/>
  <c r="G14" i="8"/>
  <c r="N13" i="8"/>
  <c r="K13" i="8"/>
  <c r="G13" i="8"/>
  <c r="N12" i="8"/>
  <c r="K12" i="8"/>
  <c r="G12" i="8"/>
  <c r="N11" i="8"/>
  <c r="K11" i="8"/>
  <c r="G11" i="8"/>
  <c r="N10" i="8"/>
  <c r="K10" i="8"/>
  <c r="G10" i="8"/>
  <c r="N9" i="8"/>
  <c r="K9" i="8"/>
  <c r="G9" i="8"/>
  <c r="N8" i="8"/>
  <c r="K8" i="8"/>
  <c r="G8" i="8"/>
  <c r="N7" i="8"/>
  <c r="K7" i="8"/>
  <c r="G7" i="8"/>
  <c r="N6" i="8"/>
  <c r="K6" i="8"/>
  <c r="G6" i="8"/>
  <c r="T216" i="14"/>
  <c r="L216" i="14"/>
  <c r="S215" i="14"/>
  <c r="R215" i="14"/>
  <c r="Q215" i="14"/>
  <c r="P215" i="14"/>
  <c r="O215" i="14"/>
  <c r="N215" i="14"/>
  <c r="M215" i="14"/>
  <c r="K215" i="14"/>
  <c r="J215" i="14"/>
  <c r="I215" i="14"/>
  <c r="H215" i="14"/>
  <c r="G215" i="14"/>
  <c r="F215" i="14"/>
  <c r="E215" i="14"/>
  <c r="J42" i="16"/>
  <c r="K42" i="16" s="1"/>
  <c r="F42" i="16"/>
  <c r="G42" i="16" s="1"/>
  <c r="E42" i="16"/>
  <c r="N41" i="16"/>
  <c r="K41" i="16"/>
  <c r="G41" i="16"/>
  <c r="N40" i="16"/>
  <c r="K40" i="16"/>
  <c r="G40" i="16"/>
  <c r="N39" i="16"/>
  <c r="K39" i="16"/>
  <c r="G39" i="16"/>
  <c r="N38" i="16"/>
  <c r="K38" i="16"/>
  <c r="G38" i="16"/>
  <c r="N37" i="16"/>
  <c r="K37" i="16"/>
  <c r="G37" i="16"/>
  <c r="N36" i="16"/>
  <c r="K36" i="16"/>
  <c r="G36" i="16"/>
  <c r="N35" i="16"/>
  <c r="K35" i="16"/>
  <c r="G35" i="16"/>
  <c r="N34" i="16"/>
  <c r="K34" i="16"/>
  <c r="G34" i="16"/>
  <c r="N33" i="16"/>
  <c r="K33" i="16"/>
  <c r="G33" i="16"/>
  <c r="N32" i="16"/>
  <c r="K32" i="16"/>
  <c r="G32" i="16"/>
  <c r="N31" i="16"/>
  <c r="K31" i="16"/>
  <c r="G31" i="16"/>
  <c r="N30" i="16"/>
  <c r="K30" i="16"/>
  <c r="G30" i="16"/>
  <c r="N29" i="16"/>
  <c r="K29" i="16"/>
  <c r="G29" i="16"/>
  <c r="N28" i="16"/>
  <c r="K28" i="16"/>
  <c r="G28" i="16"/>
  <c r="N27" i="16"/>
  <c r="K27" i="16"/>
  <c r="G27" i="16"/>
  <c r="N26" i="16"/>
  <c r="K26" i="16"/>
  <c r="G26" i="16"/>
  <c r="N25" i="16"/>
  <c r="K25" i="16"/>
  <c r="G25" i="16"/>
  <c r="N24" i="16"/>
  <c r="K24" i="16"/>
  <c r="G24" i="16"/>
  <c r="N23" i="16"/>
  <c r="K23" i="16"/>
  <c r="G23" i="16"/>
  <c r="N22" i="16"/>
  <c r="K22" i="16"/>
  <c r="G22" i="16"/>
  <c r="N21" i="16"/>
  <c r="K21" i="16"/>
  <c r="G21" i="16"/>
  <c r="N20" i="16"/>
  <c r="K20" i="16"/>
  <c r="G20" i="16"/>
  <c r="N19" i="16"/>
  <c r="K19" i="16"/>
  <c r="G19" i="16"/>
  <c r="N18" i="16"/>
  <c r="K18" i="16"/>
  <c r="G18" i="16"/>
  <c r="N17" i="16"/>
  <c r="K17" i="16"/>
  <c r="G17" i="16"/>
  <c r="N16" i="16"/>
  <c r="K16" i="16"/>
  <c r="G16" i="16"/>
  <c r="N15" i="16"/>
  <c r="K15" i="16"/>
  <c r="G15" i="16"/>
  <c r="N14" i="16"/>
  <c r="K14" i="16"/>
  <c r="G14" i="16"/>
  <c r="N13" i="16"/>
  <c r="K13" i="16"/>
  <c r="G13" i="16"/>
  <c r="N12" i="16"/>
  <c r="K12" i="16"/>
  <c r="G12" i="16"/>
  <c r="N11" i="16"/>
  <c r="K11" i="16"/>
  <c r="G11" i="16"/>
  <c r="N10" i="16"/>
  <c r="K10" i="16"/>
  <c r="G10" i="16"/>
  <c r="N9" i="16"/>
  <c r="K9" i="16"/>
  <c r="G9" i="16"/>
  <c r="N8" i="16"/>
  <c r="K8" i="16"/>
  <c r="G8" i="16"/>
  <c r="N7" i="16"/>
  <c r="K7" i="16"/>
  <c r="G7" i="16"/>
  <c r="N6" i="16"/>
  <c r="K6" i="16"/>
  <c r="G6" i="16"/>
  <c r="T44" i="15"/>
  <c r="L44" i="15"/>
  <c r="S43" i="15"/>
  <c r="R43" i="15"/>
  <c r="Q43" i="15"/>
  <c r="P43" i="15"/>
  <c r="O43" i="15"/>
  <c r="N43" i="15"/>
  <c r="M43" i="15"/>
  <c r="K43" i="15"/>
  <c r="J43" i="15"/>
  <c r="I43" i="15"/>
  <c r="H43" i="15"/>
  <c r="G43" i="15"/>
  <c r="F43" i="15"/>
  <c r="E43" i="15"/>
  <c r="AD12" i="1" l="1"/>
  <c r="AB12" i="1"/>
  <c r="AC12" i="1" s="1"/>
  <c r="Z12" i="1"/>
  <c r="AA12" i="1" s="1"/>
  <c r="X12" i="1"/>
  <c r="Y12" i="1" s="1"/>
  <c r="V12" i="1"/>
  <c r="W12" i="1" s="1"/>
  <c r="T12" i="1"/>
  <c r="U12" i="1" s="1"/>
  <c r="R12" i="1"/>
  <c r="S12" i="1" s="1"/>
  <c r="P12" i="1"/>
  <c r="Q12" i="1" s="1"/>
  <c r="N12" i="1"/>
  <c r="O12" i="1" s="1"/>
  <c r="L12" i="1"/>
  <c r="M12" i="1" s="1"/>
  <c r="J12" i="1"/>
  <c r="K12" i="1" s="1"/>
  <c r="H12" i="1"/>
  <c r="I12" i="1" s="1"/>
  <c r="F12" i="1"/>
  <c r="G12" i="1" s="1"/>
  <c r="D12" i="1"/>
  <c r="E12" i="1" s="1"/>
  <c r="B12" i="1"/>
  <c r="C12" i="1" s="1"/>
  <c r="AC11" i="1"/>
  <c r="AA11" i="1"/>
  <c r="Y11" i="1"/>
  <c r="W11" i="1"/>
  <c r="U11" i="1"/>
  <c r="S11" i="1"/>
  <c r="Q11" i="1"/>
  <c r="O11" i="1"/>
  <c r="M11" i="1"/>
  <c r="K11" i="1"/>
  <c r="I11" i="1"/>
  <c r="G11" i="1"/>
  <c r="E11" i="1"/>
  <c r="C11" i="1"/>
  <c r="AC10" i="1"/>
  <c r="AA10" i="1"/>
  <c r="Y10" i="1"/>
  <c r="W10" i="1"/>
  <c r="U10" i="1"/>
  <c r="S10" i="1"/>
  <c r="Q10" i="1"/>
  <c r="O10" i="1"/>
  <c r="M10" i="1"/>
  <c r="K10" i="1"/>
  <c r="I10" i="1"/>
  <c r="G10" i="1"/>
  <c r="E10" i="1"/>
  <c r="C10" i="1"/>
  <c r="AC9" i="1"/>
  <c r="AA9" i="1"/>
  <c r="Y9" i="1"/>
  <c r="W9" i="1"/>
  <c r="U9" i="1"/>
  <c r="S9" i="1"/>
  <c r="Q9" i="1"/>
  <c r="O9" i="1"/>
  <c r="M9" i="1"/>
  <c r="K9" i="1"/>
  <c r="I9" i="1"/>
  <c r="G9" i="1"/>
  <c r="E9" i="1"/>
  <c r="C9" i="1"/>
  <c r="AC8" i="1"/>
  <c r="AA8" i="1"/>
  <c r="Y8" i="1"/>
  <c r="W8" i="1"/>
  <c r="U8" i="1"/>
  <c r="S8" i="1"/>
  <c r="Q8" i="1"/>
  <c r="O8" i="1"/>
  <c r="M8" i="1"/>
  <c r="K8" i="1"/>
  <c r="I8" i="1"/>
  <c r="G8" i="1"/>
  <c r="E8" i="1"/>
  <c r="C8" i="1"/>
  <c r="AC7" i="1"/>
  <c r="AA7" i="1"/>
  <c r="Y7" i="1"/>
  <c r="W7" i="1"/>
  <c r="U7" i="1"/>
  <c r="S7" i="1"/>
  <c r="Q7" i="1"/>
  <c r="O7" i="1"/>
  <c r="M7" i="1"/>
  <c r="K7" i="1"/>
  <c r="I7" i="1"/>
  <c r="G7" i="1"/>
  <c r="E7" i="1"/>
  <c r="C7" i="1"/>
  <c r="AC6" i="1"/>
  <c r="AA6" i="1"/>
  <c r="Y6" i="1"/>
  <c r="W6" i="1"/>
  <c r="U6" i="1"/>
  <c r="S6" i="1"/>
  <c r="Q6" i="1"/>
  <c r="O6" i="1"/>
  <c r="M6" i="1"/>
  <c r="K6" i="1"/>
  <c r="I6" i="1"/>
  <c r="G6" i="1"/>
  <c r="E6" i="1"/>
  <c r="C6" i="1"/>
</calcChain>
</file>

<file path=xl/sharedStrings.xml><?xml version="1.0" encoding="utf-8"?>
<sst xmlns="http://schemas.openxmlformats.org/spreadsheetml/2006/main" count="7070" uniqueCount="979">
  <si>
    <t>Fakulta</t>
  </si>
  <si>
    <t>Priebežné hodnotenie</t>
  </si>
  <si>
    <t>Záverečné hodnotenie</t>
  </si>
  <si>
    <t>Počet hodnotených predmetov</t>
  </si>
  <si>
    <t>Forma skúšania</t>
  </si>
  <si>
    <t>Metódy skúšania</t>
  </si>
  <si>
    <t>Ústna</t>
  </si>
  <si>
    <t>Písomná</t>
  </si>
  <si>
    <t>Iná</t>
  </si>
  <si>
    <t>Test</t>
  </si>
  <si>
    <t>Písomka</t>
  </si>
  <si>
    <t>Ústna skúška</t>
  </si>
  <si>
    <t>Iné</t>
  </si>
  <si>
    <t>Počet</t>
  </si>
  <si>
    <t>%</t>
  </si>
  <si>
    <t>EF</t>
  </si>
  <si>
    <t>FHV</t>
  </si>
  <si>
    <t>FPVaMV</t>
  </si>
  <si>
    <t>FPV</t>
  </si>
  <si>
    <t>PF</t>
  </si>
  <si>
    <t>PrF</t>
  </si>
  <si>
    <t xml:space="preserve">Spolu </t>
  </si>
  <si>
    <t xml:space="preserve">Por. č. </t>
  </si>
  <si>
    <t>Študijný program</t>
  </si>
  <si>
    <t>Stupeň štúdia</t>
  </si>
  <si>
    <t>Predmet</t>
  </si>
  <si>
    <t>Metóda hodnotenia</t>
  </si>
  <si>
    <t>% podiel</t>
  </si>
  <si>
    <t>ústna</t>
  </si>
  <si>
    <t xml:space="preserve">písomná </t>
  </si>
  <si>
    <t>iná</t>
  </si>
  <si>
    <t>test</t>
  </si>
  <si>
    <t>písomka</t>
  </si>
  <si>
    <t>ústna skúška</t>
  </si>
  <si>
    <t>CR, EMP, FBI, RRVS, VES</t>
  </si>
  <si>
    <t>I.</t>
  </si>
  <si>
    <t>Ekonomika podniku 1</t>
  </si>
  <si>
    <t>*</t>
  </si>
  <si>
    <t>CR, EMP, RRVS, VES</t>
  </si>
  <si>
    <t>Podnikové financie</t>
  </si>
  <si>
    <t>Manažment ľudských zdrojov 1</t>
  </si>
  <si>
    <t>EMMSP, EPCR, ESU, EVS, FBI, IKCR</t>
  </si>
  <si>
    <t>II.</t>
  </si>
  <si>
    <t>Makroekonómia 2</t>
  </si>
  <si>
    <t>CR</t>
  </si>
  <si>
    <t>Základy cestovného ruchu</t>
  </si>
  <si>
    <t>Účtovníctvo v cestovnom ruchu</t>
  </si>
  <si>
    <t>EMP</t>
  </si>
  <si>
    <t>Kalkulácie a rozpočty</t>
  </si>
  <si>
    <t>Medzinárodný obchod</t>
  </si>
  <si>
    <t>FBI</t>
  </si>
  <si>
    <t>Financie a mena - FBI</t>
  </si>
  <si>
    <t>Účtovníctvo 1 - FBI</t>
  </si>
  <si>
    <t>RRVS</t>
  </si>
  <si>
    <t xml:space="preserve">Financovanie verejnej správy </t>
  </si>
  <si>
    <t>RRVS, VES</t>
  </si>
  <si>
    <t xml:space="preserve">Priestorová ekonomika </t>
  </si>
  <si>
    <t xml:space="preserve">Trvalo udržateľný rozvoj </t>
  </si>
  <si>
    <t>VES</t>
  </si>
  <si>
    <t>Ekonomika a manažment verejných služieb 1.</t>
  </si>
  <si>
    <t>Manažment a marketing území</t>
  </si>
  <si>
    <t>EMMSP</t>
  </si>
  <si>
    <t>Marketingové stratégie</t>
  </si>
  <si>
    <t>Finančná analýza a finančné plánovanie</t>
  </si>
  <si>
    <t>Informatika v MaSP 2</t>
  </si>
  <si>
    <t>Investičné riadenie v MaSP</t>
  </si>
  <si>
    <t>EPCR, IKCR</t>
  </si>
  <si>
    <t>Informačné systémy v cestovnom ruchu 2</t>
  </si>
  <si>
    <t>Manažment a marketing cestovného ruchu</t>
  </si>
  <si>
    <t>EPCR</t>
  </si>
  <si>
    <t>Manažment rizika</t>
  </si>
  <si>
    <t>Finančno-ekonomická analýza podniku CR</t>
  </si>
  <si>
    <t>ESU, EVS</t>
  </si>
  <si>
    <t>Ekonomika a manažment mimovládnych organizácií</t>
  </si>
  <si>
    <t>ESU</t>
  </si>
  <si>
    <t xml:space="preserve">Financie územnej samosprávy </t>
  </si>
  <si>
    <t xml:space="preserve">Marketing území 2 </t>
  </si>
  <si>
    <t xml:space="preserve">Finančný manažment vo verejnom sektore </t>
  </si>
  <si>
    <t>EVS</t>
  </si>
  <si>
    <t>Manažérstvo kvality služieb</t>
  </si>
  <si>
    <t>Ekonomika a manažment verejných služieb 2</t>
  </si>
  <si>
    <t>Medzinárodné financie</t>
  </si>
  <si>
    <t>Strategický a projektový manažment</t>
  </si>
  <si>
    <t>Manažérske informačné systémy vo financiách</t>
  </si>
  <si>
    <t>Platobný styk</t>
  </si>
  <si>
    <t>MMB</t>
  </si>
  <si>
    <t>Macroeconomics 2</t>
  </si>
  <si>
    <t>Marketing strategies</t>
  </si>
  <si>
    <t>Financial analysis &amp; financial planning</t>
  </si>
  <si>
    <t>Spolu hodnotených 36 predmetov</t>
  </si>
  <si>
    <t>Priemer z hodnotenia</t>
  </si>
  <si>
    <t>Príloha 13b) Ekonomická fakulta Hodnotenie úrovne vedomostí a zručností študentov v predmetoch - priebežné a záverečné hodnotenie</t>
  </si>
  <si>
    <t>Začiatok semestra</t>
  </si>
  <si>
    <t>Koniec semestra</t>
  </si>
  <si>
    <t xml:space="preserve">Celkové hodnotenie predmetu </t>
  </si>
  <si>
    <t>Počet hodnotených študentov</t>
  </si>
  <si>
    <t>% z počtu zapísaných</t>
  </si>
  <si>
    <t>A-FX</t>
  </si>
  <si>
    <t>Fx</t>
  </si>
  <si>
    <t>E</t>
  </si>
  <si>
    <t>D</t>
  </si>
  <si>
    <t>FX</t>
  </si>
  <si>
    <t>C</t>
  </si>
  <si>
    <t>B</t>
  </si>
  <si>
    <t>A</t>
  </si>
  <si>
    <t xml:space="preserve">Fakulta spolu </t>
  </si>
  <si>
    <t>Finančno-ekonomická analýza podniku cestovného ruchu</t>
  </si>
  <si>
    <t xml:space="preserve">Por.č. </t>
  </si>
  <si>
    <t>ApEt</t>
  </si>
  <si>
    <t>Bc.</t>
  </si>
  <si>
    <t>Aplikovaná antropológia</t>
  </si>
  <si>
    <t>a</t>
  </si>
  <si>
    <t>Aplikovaná sociológia</t>
  </si>
  <si>
    <t>Dejiny filozofie a etiky 2</t>
  </si>
  <si>
    <t>Dejiny filozofie a etiky 4</t>
  </si>
  <si>
    <t>Etika politiky a práva</t>
  </si>
  <si>
    <t>Etika spravodlivosti a zodpovednosti</t>
  </si>
  <si>
    <t>Etiketa</t>
  </si>
  <si>
    <t>Semináre z etiky 2</t>
  </si>
  <si>
    <t>Systematická filozofia a etika 1</t>
  </si>
  <si>
    <t>Texty z etiky 2</t>
  </si>
  <si>
    <t>Úvod do etiky 2</t>
  </si>
  <si>
    <t>Mgr.</t>
  </si>
  <si>
    <t xml:space="preserve">Environmentálna etika </t>
  </si>
  <si>
    <t>Podnikateľská etika 1</t>
  </si>
  <si>
    <t>Súčasná filoz. a etika 2</t>
  </si>
  <si>
    <t>Systematická etika 2</t>
  </si>
  <si>
    <t>Základy práva</t>
  </si>
  <si>
    <t>Ekuš</t>
  </si>
  <si>
    <t xml:space="preserve">Manažment kultúry </t>
  </si>
  <si>
    <t>Národná hudobná kultúra</t>
  </si>
  <si>
    <t>Národná literatúra a divadlo 2.</t>
  </si>
  <si>
    <t>Národná vizuálna kultúra</t>
  </si>
  <si>
    <t>Neverbálna komunikácia</t>
  </si>
  <si>
    <t>Rétorika</t>
  </si>
  <si>
    <t>Tvorba a prezentácia projektov</t>
  </si>
  <si>
    <t>Slovenská literatúra 20. storočia v kontexte európskych literatúr</t>
  </si>
  <si>
    <t>Sociálna a kultúrna antropológia</t>
  </si>
  <si>
    <t>Sociolingvistika</t>
  </si>
  <si>
    <t xml:space="preserve">Tvorba a prezentácia projektov </t>
  </si>
  <si>
    <t>Západoslovanské kultúrne štúdiá</t>
  </si>
  <si>
    <t>HiJ</t>
  </si>
  <si>
    <t>Bc</t>
  </si>
  <si>
    <t>Dejiny Slovenska v 20. storočí</t>
  </si>
  <si>
    <t>Dejiny antického Grécka a Ríma</t>
  </si>
  <si>
    <t>Dejiny Európy do roku 1492</t>
  </si>
  <si>
    <t>Dejiny umenia</t>
  </si>
  <si>
    <t>Hist. proseminár zo st. dejín</t>
  </si>
  <si>
    <t>Historická geografia</t>
  </si>
  <si>
    <t>Latinský jazyk 2</t>
  </si>
  <si>
    <t>Latinský jazyk 6</t>
  </si>
  <si>
    <t>Seminár z pomocných vied historických</t>
  </si>
  <si>
    <t>Úvod do štúdia muzeológie</t>
  </si>
  <si>
    <t>SjJ</t>
  </si>
  <si>
    <t>Antická literatúra</t>
  </si>
  <si>
    <t>Lexikálna sémantika</t>
  </si>
  <si>
    <t>Lexikológia slovenčiny</t>
  </si>
  <si>
    <t>Slovenský literárny klasicizmus a prerom.</t>
  </si>
  <si>
    <t>Teória literatúry</t>
  </si>
  <si>
    <t>Historická poetika</t>
  </si>
  <si>
    <t>Komunikácia s médiami</t>
  </si>
  <si>
    <t>Metodológia literárnej vedy</t>
  </si>
  <si>
    <t>Tvorba textu</t>
  </si>
  <si>
    <t>SjL + PT</t>
  </si>
  <si>
    <t>B.</t>
  </si>
  <si>
    <t>Lexikológia</t>
  </si>
  <si>
    <t>Psycholingvistika</t>
  </si>
  <si>
    <t>Slovenský literárny realizmus a moderna</t>
  </si>
  <si>
    <t>Syntax</t>
  </si>
  <si>
    <t>Šport</t>
  </si>
  <si>
    <t>Anatómia</t>
  </si>
  <si>
    <t>Antropomotorika</t>
  </si>
  <si>
    <t>Atletika 1</t>
  </si>
  <si>
    <t>Atletika 2</t>
  </si>
  <si>
    <t>Gymnastika 2</t>
  </si>
  <si>
    <t>Manažment športu 1</t>
  </si>
  <si>
    <t>Sociológia športu</t>
  </si>
  <si>
    <t>Športové hry 2</t>
  </si>
  <si>
    <t>Športové hry 3</t>
  </si>
  <si>
    <t>Traumatológia a hygiena</t>
  </si>
  <si>
    <t>Zdravotná telesná výchova</t>
  </si>
  <si>
    <t>Tv a Tr.</t>
  </si>
  <si>
    <t>Diagnostika 1</t>
  </si>
  <si>
    <t>Fyziológia 1</t>
  </si>
  <si>
    <t>Metodológia</t>
  </si>
  <si>
    <t>Psychológia športu</t>
  </si>
  <si>
    <t>Špecializácia 2</t>
  </si>
  <si>
    <t>Zdravotná TV</t>
  </si>
  <si>
    <t>UAP Aj</t>
  </si>
  <si>
    <t>Didaktika AJ 2</t>
  </si>
  <si>
    <t>Fonetika a fonológia 2</t>
  </si>
  <si>
    <t>Lexikológia AJ 2</t>
  </si>
  <si>
    <t>Prekladový semminár AJ 2</t>
  </si>
  <si>
    <t>Morfológia AJ 2</t>
  </si>
  <si>
    <t>Didaktika AJ 3</t>
  </si>
  <si>
    <t>UAP Fi</t>
  </si>
  <si>
    <t>Didaktika FNOS 1</t>
  </si>
  <si>
    <t>Filozofia 19. a 20. storočia</t>
  </si>
  <si>
    <t>Ontológia</t>
  </si>
  <si>
    <t>Sociálna filozofia</t>
  </si>
  <si>
    <t>Stredoveká filozofia</t>
  </si>
  <si>
    <t>Základy ekonómie</t>
  </si>
  <si>
    <t>Didaktika FNOS 3</t>
  </si>
  <si>
    <t>Filozofia jazyka</t>
  </si>
  <si>
    <t>UAP Fj</t>
  </si>
  <si>
    <t>Dejiny Francúzska 2</t>
  </si>
  <si>
    <t>Fonetika FJ 2</t>
  </si>
  <si>
    <t>História franc. literatúry 1</t>
  </si>
  <si>
    <t>História franc. literatúry 3</t>
  </si>
  <si>
    <t>Lexikológia FJ 2</t>
  </si>
  <si>
    <t>Morfológia FJ 2</t>
  </si>
  <si>
    <t>Reálie Francúzska 2</t>
  </si>
  <si>
    <t>Syntax FJ 1</t>
  </si>
  <si>
    <t>Systémové porov. FJ a SJ 2</t>
  </si>
  <si>
    <t>Špeciálny jazykový seminár FJ 2</t>
  </si>
  <si>
    <t>Špeciálny jazykový seminár FJ 4</t>
  </si>
  <si>
    <t>Didaktika FCJ2</t>
  </si>
  <si>
    <t>Sociolingvistika FJ</t>
  </si>
  <si>
    <t>Súčasné lingvistické teórie</t>
  </si>
  <si>
    <t>UAP Hi</t>
  </si>
  <si>
    <t>Staroveké dejiny Blízkeho východu</t>
  </si>
  <si>
    <t>Všeobecné dejiny 1789-1918</t>
  </si>
  <si>
    <t>Seminár z didaktiky dejepisu 1</t>
  </si>
  <si>
    <t>UAP Nj</t>
  </si>
  <si>
    <t>Geografické a sociálnopol. komparácie</t>
  </si>
  <si>
    <t>Literárny seminár Nj 1 – od osvietenstva po klasicizmus</t>
  </si>
  <si>
    <t>Literatúra nem. hov. krajín I</t>
  </si>
  <si>
    <t>Literatúra nem. hov. krajín III.</t>
  </si>
  <si>
    <t>Morfológia Nj I.</t>
  </si>
  <si>
    <t>Syntax Nj II.</t>
  </si>
  <si>
    <t>Špeciálny jazykový seminár Nj 2</t>
  </si>
  <si>
    <t>Špeciálny jazykový seminár Nj 4</t>
  </si>
  <si>
    <t>Bc..</t>
  </si>
  <si>
    <t>Literárny seminár Nj 3 – od prelomu storočia po r. 1945</t>
  </si>
  <si>
    <t>Didaktika Nj ako cudz. jazyka II.</t>
  </si>
  <si>
    <t>Štylistika Nj</t>
  </si>
  <si>
    <t>UAP SJ</t>
  </si>
  <si>
    <t>Dejiny slov. jazyka</t>
  </si>
  <si>
    <t>Slovenská literatúra národného obrodenia 1</t>
  </si>
  <si>
    <t>Syntax  slovenského jazyka</t>
  </si>
  <si>
    <t xml:space="preserve">Verbálna komunikácia </t>
  </si>
  <si>
    <t>Didaktika literatúry</t>
  </si>
  <si>
    <t>UAP Tv</t>
  </si>
  <si>
    <t>Didaktika TV</t>
  </si>
  <si>
    <t>Gymnastika 1</t>
  </si>
  <si>
    <t>Gymnastika 3</t>
  </si>
  <si>
    <t>Plávanie 3</t>
  </si>
  <si>
    <t>Pohybové hry 2</t>
  </si>
  <si>
    <t>Športová gymnastika 2</t>
  </si>
  <si>
    <t xml:space="preserve">Mgr. </t>
  </si>
  <si>
    <t>Didaktika Tv 2</t>
  </si>
  <si>
    <t>PT Fj</t>
  </si>
  <si>
    <t>Fonetika a fonológia FJ 2</t>
  </si>
  <si>
    <t>Kapitoly z dejín, kult. a reálií FJ 2</t>
  </si>
  <si>
    <t>Prekladový seminár</t>
  </si>
  <si>
    <t>Prekladový seminár FJ 4</t>
  </si>
  <si>
    <t>Systémové porovnanie FJ a SJ 2</t>
  </si>
  <si>
    <t>Tlmočnícke cvičenia FJ 3</t>
  </si>
  <si>
    <t>Konzekutívne tlmočenie FJ 2</t>
  </si>
  <si>
    <t>Simultánne tlmočenie FJ 1</t>
  </si>
  <si>
    <t>Umelecký preklad 2</t>
  </si>
  <si>
    <t>Vybrané kapitoly zo syntaxe FJ</t>
  </si>
  <si>
    <t>PT Mj</t>
  </si>
  <si>
    <t>Jazykový seminár 2</t>
  </si>
  <si>
    <t>Literárna komparatistika a umelecký preklad</t>
  </si>
  <si>
    <t>Maďarská literatúra 2</t>
  </si>
  <si>
    <t>Maďarská literatúra 4</t>
  </si>
  <si>
    <t>Morfológia</t>
  </si>
  <si>
    <t>Prekladový seminár 1</t>
  </si>
  <si>
    <t>Prekladový seminár 3</t>
  </si>
  <si>
    <t>Syntax 1</t>
  </si>
  <si>
    <t>Úvod do teórie praxe tlmočenia</t>
  </si>
  <si>
    <t>Vybrané kapitoly z konferenčnej lingvistiky</t>
  </si>
  <si>
    <t xml:space="preserve">Vybrané kapitoly z lit. vedy </t>
  </si>
  <si>
    <t>Vybrané kapitoly z lit. vedy 2</t>
  </si>
  <si>
    <t>Funkcie štylistiky prekladu</t>
  </si>
  <si>
    <t>Interpersonálna a skupinová komunikácia</t>
  </si>
  <si>
    <t>Konferenčné konzekutívne tlmočenie</t>
  </si>
  <si>
    <t>Preklad úradných dokumentov</t>
  </si>
  <si>
    <t>Smery maďarskej literatúry po roku 1939</t>
  </si>
  <si>
    <t>PT Nj</t>
  </si>
  <si>
    <t>Literatúra nem. hovor. krajín 1</t>
  </si>
  <si>
    <t>Komunikačné cvičenia</t>
  </si>
  <si>
    <t>Kontrastívna lingvistika</t>
  </si>
  <si>
    <t>Kult. a dejiny nem. hov. krajín 2</t>
  </si>
  <si>
    <t>Lexikológia NJ</t>
  </si>
  <si>
    <t>Literatúra nem. hovor. krajín 3</t>
  </si>
  <si>
    <t>Morfológia Nj</t>
  </si>
  <si>
    <t>Odborný preklad II.</t>
  </si>
  <si>
    <t>Translatologický seminár II.</t>
  </si>
  <si>
    <t>Vývin NJ</t>
  </si>
  <si>
    <t>Recepcia textu</t>
  </si>
  <si>
    <t>Dejiny nemeckej lit. 20. stor. 2</t>
  </si>
  <si>
    <t>PT Pj</t>
  </si>
  <si>
    <t>Čítanie s porozumením 2</t>
  </si>
  <si>
    <t>Dejiny Poľska 2</t>
  </si>
  <si>
    <t>Dejiny Poľska 3</t>
  </si>
  <si>
    <t>Geografia Poľska 2</t>
  </si>
  <si>
    <t>Gramatické cvičenia 1</t>
  </si>
  <si>
    <t>Konfrontačná gramatika poľského jazyka 2</t>
  </si>
  <si>
    <t>Konfrontačná gramatika poľského jazyka 4</t>
  </si>
  <si>
    <t>Konfrontačná štylistika poľského jazyka</t>
  </si>
  <si>
    <t>Konzekutívne tlmočenie 2</t>
  </si>
  <si>
    <t>Počúvanie s porozum. 2</t>
  </si>
  <si>
    <t>Poľská literatúra 2</t>
  </si>
  <si>
    <t>Poľská literatúra 4</t>
  </si>
  <si>
    <t>Poľská literatúra a hist. 1</t>
  </si>
  <si>
    <t>Poľská literatúra a hist. 3</t>
  </si>
  <si>
    <t>Poľská literatúra a hist. 5</t>
  </si>
  <si>
    <t>Praktické jazykové cvič. 2</t>
  </si>
  <si>
    <t>Praktické jazykové cvič. 4</t>
  </si>
  <si>
    <t>Praktické jazykové cvič. 6</t>
  </si>
  <si>
    <t>Úvod do sociokulturológie</t>
  </si>
  <si>
    <t>Základy literárnej vedy</t>
  </si>
  <si>
    <t>Simultánne tlmočenie 2</t>
  </si>
  <si>
    <t>Textová lingvistika</t>
  </si>
  <si>
    <t>Spolu hodnotených 208 predmetov</t>
  </si>
  <si>
    <t>Priemre hodnotenia</t>
  </si>
  <si>
    <t>Príloha 13c) Fakulta humanitných vied Hodnotenie úrovne vedomostí a zručností študentov v predmetoch - priebežné a záverečné hodnotenie</t>
  </si>
  <si>
    <t>Por. č.</t>
  </si>
  <si>
    <t>Systematická filozofia a etiky 1</t>
  </si>
  <si>
    <t>Súčasná filozofia a etika 2</t>
  </si>
  <si>
    <t>Národná literatúra a divadlo 2</t>
  </si>
  <si>
    <t>Slovenský literárny klasicizmus a preromantizmus</t>
  </si>
  <si>
    <t>Teória literatúry 1</t>
  </si>
  <si>
    <t>Historická poetika 1</t>
  </si>
  <si>
    <t>Traumatológia a hygiena</t>
  </si>
  <si>
    <t>Fonetika a fonológia AJ 2</t>
  </si>
  <si>
    <t>Prekladový seminár AJ 2</t>
  </si>
  <si>
    <t>Didaktika AJ 4</t>
  </si>
  <si>
    <t>23</t>
  </si>
  <si>
    <t>Špeciálny jazykový sem. FJ 2</t>
  </si>
  <si>
    <t>Špeciálny jazykový sem. FJ 4</t>
  </si>
  <si>
    <t>Staroveké dejiny Blízk. východu</t>
  </si>
  <si>
    <t xml:space="preserve">Geogr. a sociálnop. komparácie </t>
  </si>
  <si>
    <t>UAP Sj</t>
  </si>
  <si>
    <t>Didaktika TV2</t>
  </si>
  <si>
    <t>Komunikačné cvičenia 1</t>
  </si>
  <si>
    <t>Počúvanie s porozumením 2</t>
  </si>
  <si>
    <t>Praktické jazykové cvičenia 2</t>
  </si>
  <si>
    <t>Praktické jazykové cvičenia 4</t>
  </si>
  <si>
    <t>Praktické jazykové cvičenia 6</t>
  </si>
  <si>
    <t>Počet študentov 
zapísaných na predmet</t>
  </si>
  <si>
    <t>Výsledok hodnotenia 
vstupného a výstupného 
testu v %</t>
  </si>
  <si>
    <t>Priemerná známka</t>
  </si>
  <si>
    <t>Hodnotenie 
A - FX</t>
  </si>
  <si>
    <t>P, MV, EŠ</t>
  </si>
  <si>
    <t>Politické dejiny Európy a sveta I.</t>
  </si>
  <si>
    <t>x</t>
  </si>
  <si>
    <t>P, MV</t>
  </si>
  <si>
    <t>Základy práva II.</t>
  </si>
  <si>
    <t>Dejiny diplomacie I.</t>
  </si>
  <si>
    <t>Medzinárodná ekonomická integrácia</t>
  </si>
  <si>
    <t>Medzinárodné vzťahy II.</t>
  </si>
  <si>
    <t>MV, EŠ</t>
  </si>
  <si>
    <t>Teória a prax diplomacie</t>
  </si>
  <si>
    <t xml:space="preserve">I. </t>
  </si>
  <si>
    <t>Dejiny politických teórií II.</t>
  </si>
  <si>
    <t>Rodová rovnosť II.</t>
  </si>
  <si>
    <t>Politická sociológia</t>
  </si>
  <si>
    <t>P</t>
  </si>
  <si>
    <t>Metódy sociologického výskumu I.</t>
  </si>
  <si>
    <t>Základy manažmentu</t>
  </si>
  <si>
    <t>P, MV, EŠ, VPVS</t>
  </si>
  <si>
    <t>Dejiny politických teórií IV.</t>
  </si>
  <si>
    <t>Politický systém SR</t>
  </si>
  <si>
    <t>Porovnávacia politológia II.</t>
  </si>
  <si>
    <t>P, VPVS</t>
  </si>
  <si>
    <t>Verejná správa I.</t>
  </si>
  <si>
    <t>Hospodárska politika II.</t>
  </si>
  <si>
    <t>Verejná správa III. SR</t>
  </si>
  <si>
    <t>Porovnávacia politológia IV.</t>
  </si>
  <si>
    <t>VPVS</t>
  </si>
  <si>
    <t>Sociálna filozofia a sociálna politika I.</t>
  </si>
  <si>
    <t>Verejná politika</t>
  </si>
  <si>
    <t>EŠ</t>
  </si>
  <si>
    <t xml:space="preserve">Teritoriálne štúdia II. </t>
  </si>
  <si>
    <t>Medzinárodné vzťahy V.</t>
  </si>
  <si>
    <t>Európske právo</t>
  </si>
  <si>
    <t>Medzinárodné organizácie</t>
  </si>
  <si>
    <t>Sociológia volebného správania</t>
  </si>
  <si>
    <t>Porovnávacia politológia V.</t>
  </si>
  <si>
    <t>Príloha 13d) Fakulta politických vied a medzinárodných vzťahov Hodnotenie úrovne vedomostí a zručností študentov v predmetoch
 - priebežné a záverečné hodnotenie</t>
  </si>
  <si>
    <t>Verejná správa III.</t>
  </si>
  <si>
    <t>Sociálna filozofia a sociálna politika</t>
  </si>
  <si>
    <t>Politické dejiny Európy I.</t>
  </si>
  <si>
    <t>Teritoriálne štúdiá II.</t>
  </si>
  <si>
    <t>Medzinárodná ek. Integrácia</t>
  </si>
  <si>
    <t xml:space="preserve">Medzinárodné organizácie </t>
  </si>
  <si>
    <t>Eerópske právo</t>
  </si>
  <si>
    <t>B-AIAI-111</t>
  </si>
  <si>
    <t>Internetové technológie 1</t>
  </si>
  <si>
    <t>X</t>
  </si>
  <si>
    <t>B-AIAI-121</t>
  </si>
  <si>
    <t>Počítačová grafika 1</t>
  </si>
  <si>
    <t>B-AIAI-129</t>
  </si>
  <si>
    <t>Softvérové systémy 1</t>
  </si>
  <si>
    <t>B-BOKB-106</t>
  </si>
  <si>
    <t>BOZP 1</t>
  </si>
  <si>
    <t>B-BOKB-107</t>
  </si>
  <si>
    <t>Materiály a technológia 2</t>
  </si>
  <si>
    <t>B-BOKB-108</t>
  </si>
  <si>
    <t>Bezp. aspekty techniky a technol.</t>
  </si>
  <si>
    <t>B-BOKB-117</t>
  </si>
  <si>
    <t>Semestrálny projekt 1</t>
  </si>
  <si>
    <t>B-BOKB-118</t>
  </si>
  <si>
    <t>Pracovné prostredie 2</t>
  </si>
  <si>
    <t>B-BOKB-124</t>
  </si>
  <si>
    <t>Manažérstvo</t>
  </si>
  <si>
    <t>B-EMEM-106</t>
  </si>
  <si>
    <t>Ekológia 1</t>
  </si>
  <si>
    <t>B-EMEM-107</t>
  </si>
  <si>
    <t>Environmentalistika</t>
  </si>
  <si>
    <t>B-EMEM-108</t>
  </si>
  <si>
    <t>Psycho-sociologické aspekty environmentálneho manažérstva 1</t>
  </si>
  <si>
    <t>B-EMEM109</t>
  </si>
  <si>
    <t>Geochémia</t>
  </si>
  <si>
    <t>B-EMEM-116</t>
  </si>
  <si>
    <t>Environmentálne technológie 2</t>
  </si>
  <si>
    <t>B-EMEM-117</t>
  </si>
  <si>
    <t xml:space="preserve">Manažérstvo </t>
  </si>
  <si>
    <t>B-EMEM-118</t>
  </si>
  <si>
    <t>Výchova k TUR</t>
  </si>
  <si>
    <t>B-EMEM-123</t>
  </si>
  <si>
    <t>Fyziológia človeka a pracovné prostredie</t>
  </si>
  <si>
    <t>B-EMEM-125</t>
  </si>
  <si>
    <t>Seminár k záverečnej práci</t>
  </si>
  <si>
    <t>B-GEGK-106</t>
  </si>
  <si>
    <t xml:space="preserve">Fyzická geografia 1** </t>
  </si>
  <si>
    <t>B-GEGK-107</t>
  </si>
  <si>
    <t xml:space="preserve">Humánna geografia 1 </t>
  </si>
  <si>
    <t>B-GEGK-109</t>
  </si>
  <si>
    <t xml:space="preserve">Kartografia a topografia 2 </t>
  </si>
  <si>
    <t>B-GEGK-114</t>
  </si>
  <si>
    <t xml:space="preserve">Vybrané metódy FG výskumu na malom území </t>
  </si>
  <si>
    <t>B-GEGK-115</t>
  </si>
  <si>
    <t xml:space="preserve">Fyzickogeografické syntézy a regionalizácia </t>
  </si>
  <si>
    <t>B-GEGK-122</t>
  </si>
  <si>
    <t xml:space="preserve">Humánna geografia 3 </t>
  </si>
  <si>
    <t>B-GEGK-207</t>
  </si>
  <si>
    <t>GIS 2</t>
  </si>
  <si>
    <t>B-GLAG-107</t>
  </si>
  <si>
    <t xml:space="preserve">Mineralógia 1 </t>
  </si>
  <si>
    <t>B-GLAG-108</t>
  </si>
  <si>
    <t xml:space="preserve">Histor. a stratigraf. geol. 1 </t>
  </si>
  <si>
    <t>B-GLAG-109</t>
  </si>
  <si>
    <t xml:space="preserve">Paleontológ. a evoluc. života.2 </t>
  </si>
  <si>
    <t>B-GLAG-116</t>
  </si>
  <si>
    <t xml:space="preserve">Geomorfológia* </t>
  </si>
  <si>
    <t>B-GLAG-117</t>
  </si>
  <si>
    <t xml:space="preserve">Mineralógia 3 </t>
  </si>
  <si>
    <t>B-GLAG-118</t>
  </si>
  <si>
    <t xml:space="preserve">Petrológia 2 </t>
  </si>
  <si>
    <t>B-GLAG-127</t>
  </si>
  <si>
    <t xml:space="preserve">Ložisková geológia II </t>
  </si>
  <si>
    <t>B-GLAG-206</t>
  </si>
  <si>
    <t xml:space="preserve">Gemológia </t>
  </si>
  <si>
    <t>B-CHEC-106</t>
  </si>
  <si>
    <t>Anorganická chémia</t>
  </si>
  <si>
    <t>B-CHEC-107</t>
  </si>
  <si>
    <t>Globálne problémy ŽP</t>
  </si>
  <si>
    <t>B-CHEC-108</t>
  </si>
  <si>
    <t>Chemické výpočty 2</t>
  </si>
  <si>
    <t>B-CHEC-109</t>
  </si>
  <si>
    <t>Matematická analýza II.</t>
  </si>
  <si>
    <t>B-CHEC-110</t>
  </si>
  <si>
    <t>Fyzika II.</t>
  </si>
  <si>
    <t>B-CHEC-111</t>
  </si>
  <si>
    <t>Chemická informatika</t>
  </si>
  <si>
    <t>B-CHEC-116</t>
  </si>
  <si>
    <t>Organická chémia</t>
  </si>
  <si>
    <t>B-CHEC-117</t>
  </si>
  <si>
    <t>Teória chemickej väzby</t>
  </si>
  <si>
    <t>B-CHEC-119</t>
  </si>
  <si>
    <t>Numerická matematika</t>
  </si>
  <si>
    <t>B-CHEC-127</t>
  </si>
  <si>
    <t>Biochémia 2</t>
  </si>
  <si>
    <t>B-MAMA-105</t>
  </si>
  <si>
    <t>Kalkulus 2</t>
  </si>
  <si>
    <t>B-MAMA-106</t>
  </si>
  <si>
    <t>Lineárna algebra 1</t>
  </si>
  <si>
    <t>B-MAMA-107</t>
  </si>
  <si>
    <t>Diskrétna matematika 2</t>
  </si>
  <si>
    <t>B-MAMA-108</t>
  </si>
  <si>
    <t>Algoritmy a programovanie 1</t>
  </si>
  <si>
    <t>B-MAMA-114</t>
  </si>
  <si>
    <t>Matematická analýza 2</t>
  </si>
  <si>
    <t>B-MAMA-115</t>
  </si>
  <si>
    <t>Optimalizácia 1</t>
  </si>
  <si>
    <t>B-MAMA-116</t>
  </si>
  <si>
    <t>Numerická matematika 1</t>
  </si>
  <si>
    <t>B-MAMA-117</t>
  </si>
  <si>
    <t>Finančná matematika 1</t>
  </si>
  <si>
    <t>B-MAMA-118</t>
  </si>
  <si>
    <t>Štatistika 1</t>
  </si>
  <si>
    <t>B-MAMA-119</t>
  </si>
  <si>
    <t>Poistná matematika 1</t>
  </si>
  <si>
    <t>B-MAMA-125</t>
  </si>
  <si>
    <t>Diferenciálne rovnice 1</t>
  </si>
  <si>
    <t>B-MAMA-126</t>
  </si>
  <si>
    <t>Diskrétne dynamické modelovanie 2</t>
  </si>
  <si>
    <t>B-SYSE-106</t>
  </si>
  <si>
    <t>Systém a ekológia cyanobaktérií, rias a húb</t>
  </si>
  <si>
    <t>B-SYSE-107</t>
  </si>
  <si>
    <t>Systém a ekológia vyšších rastlín</t>
  </si>
  <si>
    <t>B-SYSE-113</t>
  </si>
  <si>
    <t>B-SYSE-129</t>
  </si>
  <si>
    <t xml:space="preserve">Anatómia a morfológia živočíchov </t>
  </si>
  <si>
    <t>B-UABI-103</t>
  </si>
  <si>
    <t>B-UABI-104</t>
  </si>
  <si>
    <t>Systém cyanobaktérií, rias a húb</t>
  </si>
  <si>
    <t>B-UABI-108</t>
  </si>
  <si>
    <t>B-UABI-113</t>
  </si>
  <si>
    <t>Ekologická fyziológia rastlín</t>
  </si>
  <si>
    <t>B-UABI-115</t>
  </si>
  <si>
    <t>Genetika živočíchov a rastlín</t>
  </si>
  <si>
    <t>B-UAFY-104</t>
  </si>
  <si>
    <t>Mechanika 2</t>
  </si>
  <si>
    <t>B-UAFY-108</t>
  </si>
  <si>
    <t>Optika</t>
  </si>
  <si>
    <t>B-UAFY-109</t>
  </si>
  <si>
    <t>Teoretická fyzika 2</t>
  </si>
  <si>
    <t>B-UAFY-112</t>
  </si>
  <si>
    <t>Štatistická fyzika</t>
  </si>
  <si>
    <t>B-UAFY-113</t>
  </si>
  <si>
    <t>Elektronika</t>
  </si>
  <si>
    <t>B-UAGE-102</t>
  </si>
  <si>
    <t>B-UAGE-105</t>
  </si>
  <si>
    <t xml:space="preserve">Fyzická geografia 2 </t>
  </si>
  <si>
    <t>B-UAGE-111</t>
  </si>
  <si>
    <t>B-UAGE-112</t>
  </si>
  <si>
    <t xml:space="preserve">Fyzicko-geografické syntézy </t>
  </si>
  <si>
    <t>B-UAGE-114</t>
  </si>
  <si>
    <t xml:space="preserve">Regionálna geografia 1 </t>
  </si>
  <si>
    <t>B-UAGE-119</t>
  </si>
  <si>
    <t xml:space="preserve">Geografia SR 2 </t>
  </si>
  <si>
    <t>B-UAGE-120</t>
  </si>
  <si>
    <t xml:space="preserve">Regionálna geografia 4 </t>
  </si>
  <si>
    <t>B-UACH-103</t>
  </si>
  <si>
    <t>B-UACH-104</t>
  </si>
  <si>
    <t>Chemické výpočty</t>
  </si>
  <si>
    <t>B-UACH-107</t>
  </si>
  <si>
    <t>B-UACH-108</t>
  </si>
  <si>
    <t>B-UACH-111</t>
  </si>
  <si>
    <t>B-UAIN-103</t>
  </si>
  <si>
    <t>Programovanie 1</t>
  </si>
  <si>
    <t>B-UAIN-108</t>
  </si>
  <si>
    <t>Počítačové systémy 1</t>
  </si>
  <si>
    <t>B-UAIN-114</t>
  </si>
  <si>
    <t>B-UAMA-104</t>
  </si>
  <si>
    <t>Lineárna algebra</t>
  </si>
  <si>
    <t>B-UAMA-105</t>
  </si>
  <si>
    <t>Elementárna geometria 1</t>
  </si>
  <si>
    <t>B-UAMA-106</t>
  </si>
  <si>
    <t>Matematická analýza 1</t>
  </si>
  <si>
    <t>B-UAMA-110</t>
  </si>
  <si>
    <t>Algebra 1</t>
  </si>
  <si>
    <t>B-UAMA-111</t>
  </si>
  <si>
    <t>Matematická analýza 3</t>
  </si>
  <si>
    <t>B-UAMA-112</t>
  </si>
  <si>
    <t xml:space="preserve">Kombinatorika </t>
  </si>
  <si>
    <t>B-UAMA-116</t>
  </si>
  <si>
    <t>Geometria 2</t>
  </si>
  <si>
    <t>B-UAMA-117</t>
  </si>
  <si>
    <t>Pravdepodobnosť a mat. štatistika 2</t>
  </si>
  <si>
    <t>B-UAMA118</t>
  </si>
  <si>
    <t>Diskrétna matematika</t>
  </si>
  <si>
    <t>B-UPPP-108</t>
  </si>
  <si>
    <t>Aplikácie výpočtovej techniky 2</t>
  </si>
  <si>
    <t>B-UPPP-109</t>
  </si>
  <si>
    <t>Odborná komunikácia</t>
  </si>
  <si>
    <t>B-UPPP-110</t>
  </si>
  <si>
    <t>Vplyv prostredia na ľudský organizmus</t>
  </si>
  <si>
    <t>B-UPPP-111</t>
  </si>
  <si>
    <t>Pracovné prostredie</t>
  </si>
  <si>
    <t>B-UPPP-118</t>
  </si>
  <si>
    <t>Didaktika odborných predmetov 1</t>
  </si>
  <si>
    <t>B-UPPP-119</t>
  </si>
  <si>
    <t>Environmentálna výchova v odbornom výcviku</t>
  </si>
  <si>
    <t>B-UPPP-120</t>
  </si>
  <si>
    <t>B-UPPP-121</t>
  </si>
  <si>
    <t>Didaktika odborného výcviku 2</t>
  </si>
  <si>
    <t>B-UPPP-127</t>
  </si>
  <si>
    <t>Semestrálny projekt 2</t>
  </si>
  <si>
    <t>B-UPTV-105</t>
  </si>
  <si>
    <t>Vybr. kapitoly z matem. a fyziky 2</t>
  </si>
  <si>
    <t>B-UPTV-106</t>
  </si>
  <si>
    <t>B-UPTV-107</t>
  </si>
  <si>
    <t>Technická grafika</t>
  </si>
  <si>
    <t>B-UPTV-113</t>
  </si>
  <si>
    <t>Stroje a zariadenia</t>
  </si>
  <si>
    <t>B-UPTV-115</t>
  </si>
  <si>
    <t>Elektrotechnika 2</t>
  </si>
  <si>
    <t>B-UPTV-116</t>
  </si>
  <si>
    <t>Technické praktika 4</t>
  </si>
  <si>
    <t>B-UPTV-121</t>
  </si>
  <si>
    <t>Automatizácia a kybernetika</t>
  </si>
  <si>
    <t>B-UPTV-122</t>
  </si>
  <si>
    <t>Technické praktika 6</t>
  </si>
  <si>
    <t>M-AIAI-108</t>
  </si>
  <si>
    <t>Informačná bezpečnosť 2</t>
  </si>
  <si>
    <t>M-EMEM-104</t>
  </si>
  <si>
    <t>EMS 2</t>
  </si>
  <si>
    <t>M-EMEM-105</t>
  </si>
  <si>
    <t>Zdravie a ŽP</t>
  </si>
  <si>
    <t>M-EMEM-106</t>
  </si>
  <si>
    <t>Environ. politika  a spoločenská zodpovednosť organizácií 1</t>
  </si>
  <si>
    <t>M-EMEM-111</t>
  </si>
  <si>
    <t>Kultúrne dedičstvo a jeho ochrana</t>
  </si>
  <si>
    <t>M-EMEM-112</t>
  </si>
  <si>
    <t>Manažérstvo ekosystémov</t>
  </si>
  <si>
    <t>M-CHEC-106</t>
  </si>
  <si>
    <t>Environmentálna analytická chémia</t>
  </si>
  <si>
    <t>M-CHEC-107</t>
  </si>
  <si>
    <t>Fyzikálne aspekty ŽP</t>
  </si>
  <si>
    <t>M-MASF-105</t>
  </si>
  <si>
    <t>Matematická štatistika 2</t>
  </si>
  <si>
    <t>M-MASF-106</t>
  </si>
  <si>
    <t>Ekonometria 1</t>
  </si>
  <si>
    <t>M-MASF-107</t>
  </si>
  <si>
    <t>Finančná matematika 4</t>
  </si>
  <si>
    <t>M-MASF-108</t>
  </si>
  <si>
    <t>Poistná matematika 3</t>
  </si>
  <si>
    <t>M-MASF-113</t>
  </si>
  <si>
    <t>Matematická štatistika 4</t>
  </si>
  <si>
    <t>M-SYSE-103</t>
  </si>
  <si>
    <t>Udržatelný rozvoj a biodiverzita</t>
  </si>
  <si>
    <t>M-SYSE-105</t>
  </si>
  <si>
    <t>Ekológia suchozemského prostredia</t>
  </si>
  <si>
    <t>M-UABI-102</t>
  </si>
  <si>
    <t>Biológia človeka 2</t>
  </si>
  <si>
    <t>M-UABI-103</t>
  </si>
  <si>
    <t>Didaktika biológie 2</t>
  </si>
  <si>
    <t>M-UAFY-102</t>
  </si>
  <si>
    <t>Didaktika fyziky 2</t>
  </si>
  <si>
    <t>M-UAFY-103</t>
  </si>
  <si>
    <t>Praktikum školských pokusov 1</t>
  </si>
  <si>
    <t>M-UAGE-102</t>
  </si>
  <si>
    <t xml:space="preserve">Didaktika geografie 2 </t>
  </si>
  <si>
    <t>M-UAGE-103</t>
  </si>
  <si>
    <t xml:space="preserve">Vybrané problémy regiónov Slovenska </t>
  </si>
  <si>
    <t>M-UAGE-203</t>
  </si>
  <si>
    <t xml:space="preserve">Regionálna geografia Austrálie a Oceánie </t>
  </si>
  <si>
    <t>M-UACH-102</t>
  </si>
  <si>
    <t>Didaktika chémie II.</t>
  </si>
  <si>
    <t>M-UACH-103</t>
  </si>
  <si>
    <t>Tech. a didaktika šk. pokusov 1</t>
  </si>
  <si>
    <t>M-UAIN-104</t>
  </si>
  <si>
    <t>Didaktika informatiky 2</t>
  </si>
  <si>
    <t>M-UAIN-107</t>
  </si>
  <si>
    <t>Informačná bezpečnosť 1</t>
  </si>
  <si>
    <t>M-UAMA-102</t>
  </si>
  <si>
    <t>Geometria 3</t>
  </si>
  <si>
    <t>M-UAMA-103</t>
  </si>
  <si>
    <t>Didaktika matematiky 2</t>
  </si>
  <si>
    <t>M-UAMA-104</t>
  </si>
  <si>
    <t>Matematická analýza 4</t>
  </si>
  <si>
    <t>M-UPTO-108</t>
  </si>
  <si>
    <t>M-UPTO-109</t>
  </si>
  <si>
    <t>M-UPTO-110</t>
  </si>
  <si>
    <t>M-UPTO-111</t>
  </si>
  <si>
    <t>M-UPTV-102</t>
  </si>
  <si>
    <t>Didaktika technickej výchovy 2</t>
  </si>
  <si>
    <t>M-UPTV-103</t>
  </si>
  <si>
    <t>Základné prvky bytovej inštalácie</t>
  </si>
  <si>
    <t>Spolu 145 predmetov</t>
  </si>
  <si>
    <t>Príloha 13e) Fakulta prírodných vied Hodnotenie úrovne vedomostí a zručností študentov v predmetoch - priebežné a záverečné hodnotenie</t>
  </si>
  <si>
    <t>Systém a ekológia cyanobaktérií, rias a húb</t>
  </si>
  <si>
    <t>B-UAMA-118</t>
  </si>
  <si>
    <t>B-EMEM-109</t>
  </si>
  <si>
    <t>Bc. And</t>
  </si>
  <si>
    <t>1aiCLSPKU</t>
  </si>
  <si>
    <t>1aiCLSPKU    Človek, spoločnosť, kultúra - 1</t>
  </si>
  <si>
    <t xml:space="preserve">1aiDIDOS2 </t>
  </si>
  <si>
    <t>Didaktika dospelých - 2</t>
  </si>
  <si>
    <t>1aiONPSY</t>
  </si>
  <si>
    <t>Ontogenetická psychológia</t>
  </si>
  <si>
    <t>1aiPCMU</t>
  </si>
  <si>
    <t xml:space="preserve"> PC a multimédiá</t>
  </si>
  <si>
    <t>Mgr. And</t>
  </si>
  <si>
    <t xml:space="preserve">2biMALU </t>
  </si>
  <si>
    <t>Manažment ľudských zdrojov</t>
  </si>
  <si>
    <t>1aiSOVY</t>
  </si>
  <si>
    <t>Sociológia výchovy</t>
  </si>
  <si>
    <t>1aiTEROVY</t>
  </si>
  <si>
    <t>Teória rodinnej výchovy</t>
  </si>
  <si>
    <t>1aiTVD-2</t>
  </si>
  <si>
    <t>Teória výchovy dospelých - 2</t>
  </si>
  <si>
    <t>1aiZAAN</t>
  </si>
  <si>
    <t>Základy andragogiky</t>
  </si>
  <si>
    <t>2biPORSYS</t>
  </si>
  <si>
    <t>Poradenské systémy</t>
  </si>
  <si>
    <t>2biSOCPAT</t>
  </si>
  <si>
    <t>Sociálna patológia</t>
  </si>
  <si>
    <t>2biTEPED2</t>
  </si>
  <si>
    <t>Teória a pra1 edukácie dospelých 2</t>
  </si>
  <si>
    <t>Bc. UčEV</t>
  </si>
  <si>
    <t>1diCSHV2</t>
  </si>
  <si>
    <t>Človek v sociálno-historickom vývoji 2</t>
  </si>
  <si>
    <t>1diCVIS2</t>
  </si>
  <si>
    <t>Človek, výchova a ideové systémy 2</t>
  </si>
  <si>
    <t>1diEHEV</t>
  </si>
  <si>
    <t>Ekologické hodnoty v EV</t>
  </si>
  <si>
    <t xml:space="preserve">1diEP3 </t>
  </si>
  <si>
    <t>Edukačná psychológia 3</t>
  </si>
  <si>
    <t xml:space="preserve">1diEV </t>
  </si>
  <si>
    <t>Emocionálna výchova</t>
  </si>
  <si>
    <t xml:space="preserve">1diCSK2 </t>
  </si>
  <si>
    <t>Človek, spoločnosť, kultúra 2</t>
  </si>
  <si>
    <t xml:space="preserve">1diSPK </t>
  </si>
  <si>
    <t>Sociálna a pedagogická komunikácia</t>
  </si>
  <si>
    <t>1diTROZ</t>
  </si>
  <si>
    <t>Teória rozvoja osobnosti žiaka 1</t>
  </si>
  <si>
    <t>Mgr. UčEV</t>
  </si>
  <si>
    <t>2diTDEV1</t>
  </si>
  <si>
    <t>Teória a didaktika EV I</t>
  </si>
  <si>
    <t>Bc. UčNV</t>
  </si>
  <si>
    <t>1biTPROP</t>
  </si>
  <si>
    <t>Teologická propedeutika 1</t>
  </si>
  <si>
    <t>1diCD2</t>
  </si>
  <si>
    <t>Cirkevné dejiny 2  - učitelia</t>
  </si>
  <si>
    <t>1diZB2</t>
  </si>
  <si>
    <t>Znalosť Biblie 2 - učitelia</t>
  </si>
  <si>
    <t>Bc. ETM</t>
  </si>
  <si>
    <t xml:space="preserve">Cirkevné dejiny 2  </t>
  </si>
  <si>
    <t>1diMIS1</t>
  </si>
  <si>
    <t xml:space="preserve"> Misiológia 1</t>
  </si>
  <si>
    <t>1diNZ2</t>
  </si>
  <si>
    <t>Nová zmluva 2</t>
  </si>
  <si>
    <t>1diSNK</t>
  </si>
  <si>
    <t>Svetové náboženstvá a kulty</t>
  </si>
  <si>
    <t>Znalosť Biblie 2</t>
  </si>
  <si>
    <t>Mgr. ET</t>
  </si>
  <si>
    <t>2aTE</t>
  </si>
  <si>
    <t>Teologická Etika *</t>
  </si>
  <si>
    <t>2aPT2</t>
  </si>
  <si>
    <t xml:space="preserve">Pastorálna teológia 2 - Kresťanské poradenstvo </t>
  </si>
  <si>
    <t>Bc. UčHU</t>
  </si>
  <si>
    <t>1aiDHK2</t>
  </si>
  <si>
    <t>Dejiny hudobnej kultúry 2</t>
  </si>
  <si>
    <t>1aiDHK4</t>
  </si>
  <si>
    <t>Dejiny hudobnej kultúry 4</t>
  </si>
  <si>
    <t>1aiFDHU1</t>
  </si>
  <si>
    <t>Formy a druhy hudobného umenia 1</t>
  </si>
  <si>
    <t>1aiHE</t>
  </si>
  <si>
    <t>Hudobná estetika</t>
  </si>
  <si>
    <t>1aiHPE</t>
  </si>
  <si>
    <t xml:space="preserve">Hudobná pedagogika </t>
  </si>
  <si>
    <t xml:space="preserve">1aiHPS </t>
  </si>
  <si>
    <t>Hudobná psychológia</t>
  </si>
  <si>
    <t>1aiZSVZ2</t>
  </si>
  <si>
    <t>Zborový spev a vedenie zboru 2</t>
  </si>
  <si>
    <t>Bc. UčHUaŠHS</t>
  </si>
  <si>
    <t>1biDITAT2</t>
  </si>
  <si>
    <t>Dirigentská a taktovacia technika 2*</t>
  </si>
  <si>
    <t>1biHKUPOP</t>
  </si>
  <si>
    <t>Hudba a kultúra (pop.hudba)</t>
  </si>
  <si>
    <t>1biVOKIN2</t>
  </si>
  <si>
    <t>Vokálna interpretácia 2</t>
  </si>
  <si>
    <t>Mgr. UčHU</t>
  </si>
  <si>
    <t>2aiDHV2</t>
  </si>
  <si>
    <t>Didaktika hudobnej výchovy 2</t>
  </si>
  <si>
    <t>2aiEV</t>
  </si>
  <si>
    <t>Estetická výchova</t>
  </si>
  <si>
    <t>2aiPH</t>
  </si>
  <si>
    <t>Populárna hudba</t>
  </si>
  <si>
    <t>Mgr. UčHUaŠHS</t>
  </si>
  <si>
    <t>2biHRK2</t>
  </si>
  <si>
    <t>Hudobná recenzia a kritika 2</t>
  </si>
  <si>
    <t>2biMZT</t>
  </si>
  <si>
    <t>Muzikoterapia</t>
  </si>
  <si>
    <t>2biZBLIT</t>
  </si>
  <si>
    <t>Zborová literatúra</t>
  </si>
  <si>
    <t>Bc.  UčPg</t>
  </si>
  <si>
    <t>1eiDP2</t>
  </si>
  <si>
    <t>Dejiny pedagogiky 2</t>
  </si>
  <si>
    <t>1eiEP</t>
  </si>
  <si>
    <t>Elementárna pedagogika</t>
  </si>
  <si>
    <t>1eiMVV1</t>
  </si>
  <si>
    <t>Metodológia vied o výchove I.</t>
  </si>
  <si>
    <t>1eiSV</t>
  </si>
  <si>
    <t xml:space="preserve">Sociológia výchovy </t>
  </si>
  <si>
    <t>1eiTV</t>
  </si>
  <si>
    <t xml:space="preserve">Teória výchovy </t>
  </si>
  <si>
    <t>Bc. Pg</t>
  </si>
  <si>
    <t>1fiDI</t>
  </si>
  <si>
    <t>Didaktika</t>
  </si>
  <si>
    <t>1fi OPS</t>
  </si>
  <si>
    <t>Ontogenetická psychológia 1.</t>
  </si>
  <si>
    <t>1fiPD</t>
  </si>
  <si>
    <t>Pedagogická diagnostika 1.</t>
  </si>
  <si>
    <t>1fiSOPG</t>
  </si>
  <si>
    <t>Sociálna pedagogika 1.</t>
  </si>
  <si>
    <t>1fiSOPS</t>
  </si>
  <si>
    <t>Sociálna psychológia 1.</t>
  </si>
  <si>
    <t>1fiSPPG</t>
  </si>
  <si>
    <t>Špeciálna pedagogika 1.</t>
  </si>
  <si>
    <t>1fiSV</t>
  </si>
  <si>
    <t>1fiTV</t>
  </si>
  <si>
    <t>Mgr.  UčPg</t>
  </si>
  <si>
    <t>2fiMVV2</t>
  </si>
  <si>
    <t>Metodológia vied o výchove 2.</t>
  </si>
  <si>
    <t>Mgr.  SocPg</t>
  </si>
  <si>
    <t>2giDSPG</t>
  </si>
  <si>
    <t xml:space="preserve"> Dejiny sociálnej pedagogiky </t>
  </si>
  <si>
    <t>2giMN</t>
  </si>
  <si>
    <t xml:space="preserve">Manažment </t>
  </si>
  <si>
    <t xml:space="preserve">2giMVV </t>
  </si>
  <si>
    <t xml:space="preserve">Metodológia vied o výchove  2 </t>
  </si>
  <si>
    <t>2giPRET</t>
  </si>
  <si>
    <t xml:space="preserve">Profesijná etika </t>
  </si>
  <si>
    <t>2giPRPG</t>
  </si>
  <si>
    <t>Predškolská pedagogika</t>
  </si>
  <si>
    <t>Bc.  PrElPg</t>
  </si>
  <si>
    <t>1biJLG2</t>
  </si>
  <si>
    <t>Jazyková a literárna gramotnosť II</t>
  </si>
  <si>
    <t>1biLDM1</t>
  </si>
  <si>
    <t>Literatúra pre deti a mládež I</t>
  </si>
  <si>
    <t>1biMG2</t>
  </si>
  <si>
    <t>Matematická gramotnosť II</t>
  </si>
  <si>
    <t>1biOP1</t>
  </si>
  <si>
    <t>Ontogenetická psychológia I</t>
  </si>
  <si>
    <t>1biPPV</t>
  </si>
  <si>
    <t>Poruchy psychického vývinu</t>
  </si>
  <si>
    <t>1biSRP</t>
  </si>
  <si>
    <t>Stratégie rozvíjania poznania</t>
  </si>
  <si>
    <t>1biTROZ1</t>
  </si>
  <si>
    <t>Teória rozvoja osobnosti žiaka I</t>
  </si>
  <si>
    <t>1biZUE2</t>
  </si>
  <si>
    <t>Základy umeleckej expresie II</t>
  </si>
  <si>
    <t>Mgr.  UčPPV</t>
  </si>
  <si>
    <t>2aiDSJ1</t>
  </si>
  <si>
    <t>Didaktika slovenského jazyka I</t>
  </si>
  <si>
    <t>2aiDUVP</t>
  </si>
  <si>
    <t>Didaktika umelecko-výchovných predmetov</t>
  </si>
  <si>
    <t>2aiEP1</t>
  </si>
  <si>
    <t>Elementárna pedagogika I *</t>
  </si>
  <si>
    <t>Mgr.  PrPg</t>
  </si>
  <si>
    <t>2biIE</t>
  </si>
  <si>
    <t>Inkluzívna edukácia</t>
  </si>
  <si>
    <t>2biPP</t>
  </si>
  <si>
    <t>2biPR</t>
  </si>
  <si>
    <t>Psychológia riadenia</t>
  </si>
  <si>
    <t>2biVS</t>
  </si>
  <si>
    <t>Vzdelávanie vo svete</t>
  </si>
  <si>
    <t>Bc. Ps</t>
  </si>
  <si>
    <t>1aiDEPS</t>
  </si>
  <si>
    <t>Dejiny psychológie</t>
  </si>
  <si>
    <t>1aiKOGPS</t>
  </si>
  <si>
    <t xml:space="preserve">Kognitívna psychológia </t>
  </si>
  <si>
    <t>1aiOANG2</t>
  </si>
  <si>
    <t>Odborná angličtina 2</t>
  </si>
  <si>
    <t>1aiONPS1</t>
  </si>
  <si>
    <t>Ontogenetická psychológia 1</t>
  </si>
  <si>
    <t>1aiPORPS</t>
  </si>
  <si>
    <t>1aiPSOS</t>
  </si>
  <si>
    <t xml:space="preserve"> Psychológia osobnosti</t>
  </si>
  <si>
    <t>1aiPSPR</t>
  </si>
  <si>
    <t>Psychológia práce</t>
  </si>
  <si>
    <t>1aiSKOPS</t>
  </si>
  <si>
    <t xml:space="preserve">Školská psychológia </t>
  </si>
  <si>
    <t>1aiSOPS2</t>
  </si>
  <si>
    <t>Sociálna psychológia 2</t>
  </si>
  <si>
    <t>1aiSTST</t>
  </si>
  <si>
    <t>1aiVSPS2</t>
  </si>
  <si>
    <t>Všeobecná psychológia 2</t>
  </si>
  <si>
    <t>Bc. UčPs</t>
  </si>
  <si>
    <t>1biEDPS2</t>
  </si>
  <si>
    <t xml:space="preserve"> Edukačná psychológia 2</t>
  </si>
  <si>
    <t>1biMETPS1</t>
  </si>
  <si>
    <t>Metodológia psychológie 1</t>
  </si>
  <si>
    <t>1biPORV</t>
  </si>
  <si>
    <t>1biPSRO</t>
  </si>
  <si>
    <t>Psychológia rodiny</t>
  </si>
  <si>
    <t>1biSOC1</t>
  </si>
  <si>
    <t>Sociológia 1</t>
  </si>
  <si>
    <t>1biSOPS1</t>
  </si>
  <si>
    <t>Sociálna psychológia 1</t>
  </si>
  <si>
    <t xml:space="preserve">1biSPT1 </t>
  </si>
  <si>
    <t>Sociálno-psychologický tréning 1 *</t>
  </si>
  <si>
    <t>Mgr. UčPs</t>
  </si>
  <si>
    <t>2biPSPR</t>
  </si>
  <si>
    <t>2biSKOPS</t>
  </si>
  <si>
    <t>Školská psychológia</t>
  </si>
  <si>
    <t>2biSOPS2</t>
  </si>
  <si>
    <t>Bc. SocPr</t>
  </si>
  <si>
    <t>1biCSK1</t>
  </si>
  <si>
    <t>Človek, spoločnosť, kultúra 1</t>
  </si>
  <si>
    <t>1biOPH1</t>
  </si>
  <si>
    <t>Občianske právo hmotné 1</t>
  </si>
  <si>
    <t>1biPO</t>
  </si>
  <si>
    <t>Psychológia osobnosti</t>
  </si>
  <si>
    <t>1biSP2</t>
  </si>
  <si>
    <t>Sociálna politika 2</t>
  </si>
  <si>
    <t>1biSP3</t>
  </si>
  <si>
    <t>Sociálna politika 3</t>
  </si>
  <si>
    <t>1biSPED</t>
  </si>
  <si>
    <t>Sociálna pedagogika</t>
  </si>
  <si>
    <t>1biSPS1</t>
  </si>
  <si>
    <t>1biSPT2</t>
  </si>
  <si>
    <t>Sociálno-psychologický tréning 2</t>
  </si>
  <si>
    <t>1biTSP1</t>
  </si>
  <si>
    <t>Teória sociálnej práce 1</t>
  </si>
  <si>
    <t>1biTSP2</t>
  </si>
  <si>
    <t>Teória sociálnej práce 2</t>
  </si>
  <si>
    <t>1biTZP</t>
  </si>
  <si>
    <t>Tvorba záverečnej práce</t>
  </si>
  <si>
    <t>1biZA</t>
  </si>
  <si>
    <t>Mgr. SocPr</t>
  </si>
  <si>
    <t>2aiGASP</t>
  </si>
  <si>
    <t>Gerontológia a sociálna práca</t>
  </si>
  <si>
    <t>2aiKP2</t>
  </si>
  <si>
    <t>Komunitná práca 2</t>
  </si>
  <si>
    <t>2aiSF</t>
  </si>
  <si>
    <t>2aiSPVVS</t>
  </si>
  <si>
    <t>Sociálna práca vo verejnej správe</t>
  </si>
  <si>
    <t>Bc. UčVUvKomb</t>
  </si>
  <si>
    <t>1diVKK2</t>
  </si>
  <si>
    <t>Vizuálna kultúra a komunikácia 2</t>
  </si>
  <si>
    <t>1diDU4</t>
  </si>
  <si>
    <t>Dejiny umenia 4</t>
  </si>
  <si>
    <t>Bc. UčVUjedn</t>
  </si>
  <si>
    <t>1eiIU3</t>
  </si>
  <si>
    <t>Interpretácia umenia 3</t>
  </si>
  <si>
    <t>1eiVMT2</t>
  </si>
  <si>
    <t>Výtvarný materiál a technológia 2 *</t>
  </si>
  <si>
    <t>1eiDU4</t>
  </si>
  <si>
    <t>1eiVKK2</t>
  </si>
  <si>
    <t>Vizuálna kultúra a komunikácia 2 *</t>
  </si>
  <si>
    <t>Mgr. UčVUvKomb</t>
  </si>
  <si>
    <t>2diDVV2</t>
  </si>
  <si>
    <t>Didaktika výtvarnej výchovy 2</t>
  </si>
  <si>
    <t>Spolu 125 predmetov</t>
  </si>
  <si>
    <t>Priemre z hodnotenia</t>
  </si>
  <si>
    <t>Skratka predmetu</t>
  </si>
  <si>
    <t>Príloha 13f) Pedagogická fakulta Hodnotenie úrovne vedomostí a zručností študentov v predmetoch - priebežné a záverečné hodnotenie</t>
  </si>
  <si>
    <t xml:space="preserve">Študijný program </t>
  </si>
  <si>
    <t>Skratka predmet</t>
  </si>
  <si>
    <t>Teória a prax edukácie dospelých 2</t>
  </si>
  <si>
    <t>Človek, spoločnosť, kultúra - 1</t>
  </si>
  <si>
    <t>Edukačná psychológia 2</t>
  </si>
  <si>
    <t xml:space="preserve">Právo </t>
  </si>
  <si>
    <t>Bc./1. rok</t>
  </si>
  <si>
    <t>Dejiny práva štátov Európy</t>
  </si>
  <si>
    <t>Dejiny štátu a práva na území Slovenska 2</t>
  </si>
  <si>
    <t>Rímske právo II.</t>
  </si>
  <si>
    <t>Teória práva</t>
  </si>
  <si>
    <t>Bc./2. rok</t>
  </si>
  <si>
    <t>Občianske právo II.</t>
  </si>
  <si>
    <t>Pracovné právo I.</t>
  </si>
  <si>
    <t>Správne právo hmotné II.</t>
  </si>
  <si>
    <t>Správne právo procesné I.</t>
  </si>
  <si>
    <t>Štátne právo SR II.</t>
  </si>
  <si>
    <t>Bc./3. rok</t>
  </si>
  <si>
    <t>Občianske právo IV.</t>
  </si>
  <si>
    <t>Právo sociálneho zabezpečenia</t>
  </si>
  <si>
    <t>Správne súdnictvo</t>
  </si>
  <si>
    <t>Mgr./1. rok</t>
  </si>
  <si>
    <t>Finančné právo I.</t>
  </si>
  <si>
    <t>Medzinárodné právo súkromné II.</t>
  </si>
  <si>
    <t>Medzinárodné právo verejné II.</t>
  </si>
  <si>
    <t>Právo Európskej únie II</t>
  </si>
  <si>
    <t>Trestné právo hmotné II.</t>
  </si>
  <si>
    <t>Trestné právo procesné II.</t>
  </si>
  <si>
    <t>Príloha 13g) Právnická fakulta Hodnotenie úrovne vedomostí a zručností študentov v predmetoch - priebežné a záverečné hodnotenie</t>
  </si>
  <si>
    <t>Vstupné hodnotenie klasifikačnými stupňami na začiatku semestra</t>
  </si>
  <si>
    <t>Výstupné hodnotenie klasifikačnými stupňami na konci semestra</t>
  </si>
  <si>
    <t>Celkové hodnotenie predmetu klasifikačnými stupňami</t>
  </si>
  <si>
    <t>Priemrená známka</t>
  </si>
  <si>
    <t>Hodnota</t>
  </si>
  <si>
    <t>Známka</t>
  </si>
  <si>
    <t>Príloha 13) UMB Hodnotenie úrovne vedomostí a zručností študentov v predmetoch - priebežné a záverečné hodnotenie</t>
  </si>
  <si>
    <t>Príloha 14) UMB Hodnotenie úrovne vedomostí a zručností študentov v predmetoch - priemrená známka</t>
  </si>
  <si>
    <t>Príloha 14b) Ekonomická fakulta Hodnotenie úrovne vedomostí a zručností študentov v predmetoch - priemerná známka</t>
  </si>
  <si>
    <t>Príloha 14c) Fakulta humanitných vied Hodnotenie úrovne vedomostí a zručností študentov v predmetoch - priemerná známka</t>
  </si>
  <si>
    <t>Príloha 14d) Fakulta politických vied a medzinárodných vzťahov Hodnotenie úrovne vedomostí a zručností študentov v predmetoch - priemerná známka</t>
  </si>
  <si>
    <t>Príloha 14e) Fakulta prírodných vied Hodnotenie úrovne vedomostí a zručností študentov v predmetoch - priebežné a záverečné hodnotenie - priemerná známka</t>
  </si>
  <si>
    <t>Príloha 14f) Pedagogická fakulta Hodnotenie úrovne vedomostí a zručností študentov v predmetoch - priemerná známka</t>
  </si>
  <si>
    <t>Príloha 14g) Právnická fakulta Hodnotenie úrovne vedomostí a zručností študentov v predmetoch - priemerná 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</si>
</sst>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0.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Calibri"/>
      <family val="2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0">
    <xf numFmtId="0" fontId="0" fillId="0" borderId="0" xfId="0"/>
    <xf numFmtId="0" fontId="4" fillId="3" borderId="7" xfId="0" applyFont="1" applyFill="1" applyBorder="1" applyAlignment="1">
      <alignment horizontal="center" textRotation="90"/>
    </xf>
    <xf numFmtId="0" fontId="4" fillId="4" borderId="7" xfId="0" applyFont="1" applyFill="1" applyBorder="1" applyAlignment="1">
      <alignment horizontal="center" textRotation="90"/>
    </xf>
    <xf numFmtId="0" fontId="3" fillId="2" borderId="7" xfId="0" applyFont="1" applyFill="1" applyBorder="1"/>
    <xf numFmtId="0" fontId="6" fillId="0" borderId="7" xfId="0" applyFont="1" applyBorder="1"/>
    <xf numFmtId="2" fontId="6" fillId="0" borderId="7" xfId="0" applyNumberFormat="1" applyFont="1" applyBorder="1"/>
    <xf numFmtId="0" fontId="4" fillId="5" borderId="7" xfId="0" applyFont="1" applyFill="1" applyBorder="1"/>
    <xf numFmtId="0" fontId="4" fillId="3" borderId="7" xfId="0" applyFont="1" applyFill="1" applyBorder="1"/>
    <xf numFmtId="2" fontId="4" fillId="3" borderId="7" xfId="0" applyNumberFormat="1" applyFont="1" applyFill="1" applyBorder="1"/>
    <xf numFmtId="0" fontId="4" fillId="4" borderId="7" xfId="0" applyFont="1" applyFill="1" applyBorder="1"/>
    <xf numFmtId="2" fontId="4" fillId="4" borderId="7" xfId="0" applyNumberFormat="1" applyFont="1" applyFill="1" applyBorder="1"/>
    <xf numFmtId="0" fontId="4" fillId="3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9" fillId="7" borderId="9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7" fillId="0" borderId="7" xfId="0" applyFont="1" applyBorder="1" applyAlignment="1">
      <alignment horizontal="left" vertical="center" wrapText="1"/>
    </xf>
    <xf numFmtId="0" fontId="7" fillId="7" borderId="7" xfId="0" applyFont="1" applyFill="1" applyBorder="1" applyAlignment="1">
      <alignment horizontal="left" vertical="top" wrapText="1"/>
    </xf>
    <xf numFmtId="0" fontId="7" fillId="7" borderId="7" xfId="0" applyFont="1" applyFill="1" applyBorder="1" applyAlignment="1">
      <alignment vertical="top" wrapText="1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vertical="center" wrapText="1"/>
    </xf>
    <xf numFmtId="0" fontId="7" fillId="7" borderId="7" xfId="0" applyFont="1" applyFill="1" applyBorder="1" applyAlignment="1">
      <alignment horizontal="right" vertical="center" wrapText="1"/>
    </xf>
    <xf numFmtId="0" fontId="3" fillId="4" borderId="7" xfId="0" applyFont="1" applyFill="1" applyBorder="1" applyAlignment="1">
      <alignment horizontal="center" textRotation="90" wrapText="1"/>
    </xf>
    <xf numFmtId="0" fontId="3" fillId="4" borderId="8" xfId="0" applyFont="1" applyFill="1" applyBorder="1" applyAlignment="1">
      <alignment horizontal="center" textRotation="90" wrapText="1"/>
    </xf>
    <xf numFmtId="0" fontId="3" fillId="6" borderId="7" xfId="0" applyFont="1" applyFill="1" applyBorder="1" applyAlignment="1">
      <alignment horizontal="center" textRotation="90" wrapText="1"/>
    </xf>
    <xf numFmtId="0" fontId="4" fillId="0" borderId="7" xfId="0" applyFont="1" applyBorder="1" applyAlignment="1">
      <alignment horizontal="right"/>
    </xf>
    <xf numFmtId="0" fontId="4" fillId="0" borderId="7" xfId="0" applyFont="1" applyBorder="1" applyAlignment="1">
      <alignment horizontal="right" vertical="center"/>
    </xf>
    <xf numFmtId="2" fontId="12" fillId="7" borderId="7" xfId="0" applyNumberFormat="1" applyFont="1" applyFill="1" applyBorder="1" applyAlignment="1">
      <alignment horizontal="right"/>
    </xf>
    <xf numFmtId="0" fontId="12" fillId="7" borderId="7" xfId="0" applyFont="1" applyFill="1" applyBorder="1" applyAlignment="1">
      <alignment horizontal="right"/>
    </xf>
    <xf numFmtId="0" fontId="12" fillId="0" borderId="7" xfId="0" applyFont="1" applyBorder="1" applyAlignment="1">
      <alignment horizontal="right"/>
    </xf>
    <xf numFmtId="2" fontId="4" fillId="0" borderId="7" xfId="0" applyNumberFormat="1" applyFont="1" applyBorder="1"/>
    <xf numFmtId="0" fontId="3" fillId="0" borderId="7" xfId="0" applyFont="1" applyBorder="1" applyAlignment="1">
      <alignment horizontal="right"/>
    </xf>
    <xf numFmtId="0" fontId="3" fillId="0" borderId="7" xfId="0" applyFont="1" applyBorder="1" applyAlignment="1">
      <alignment horizontal="right" vertical="center"/>
    </xf>
    <xf numFmtId="0" fontId="7" fillId="0" borderId="7" xfId="0" applyFont="1" applyBorder="1" applyAlignment="1">
      <alignment horizontal="right"/>
    </xf>
    <xf numFmtId="0" fontId="7" fillId="0" borderId="0" xfId="0" applyFont="1"/>
    <xf numFmtId="0" fontId="10" fillId="0" borderId="0" xfId="0" applyFont="1"/>
    <xf numFmtId="0" fontId="7" fillId="0" borderId="7" xfId="0" applyFont="1" applyBorder="1" applyAlignment="1">
      <alignment horizontal="right" wrapText="1"/>
    </xf>
    <xf numFmtId="2" fontId="7" fillId="0" borderId="7" xfId="0" applyNumberFormat="1" applyFont="1" applyBorder="1" applyAlignment="1">
      <alignment horizontal="right" wrapText="1"/>
    </xf>
    <xf numFmtId="0" fontId="7" fillId="0" borderId="7" xfId="0" applyFont="1" applyBorder="1" applyAlignment="1">
      <alignment horizontal="center" wrapText="1"/>
    </xf>
    <xf numFmtId="2" fontId="7" fillId="0" borderId="7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7" fillId="0" borderId="0" xfId="0" applyFont="1" applyFill="1" applyBorder="1"/>
    <xf numFmtId="0" fontId="7" fillId="0" borderId="7" xfId="0" applyFont="1" applyBorder="1" applyAlignment="1">
      <alignment horizontal="right" vertical="center"/>
    </xf>
    <xf numFmtId="0" fontId="20" fillId="0" borderId="7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wrapText="1"/>
    </xf>
    <xf numFmtId="0" fontId="20" fillId="0" borderId="7" xfId="0" applyFont="1" applyBorder="1" applyAlignment="1">
      <alignment wrapText="1"/>
    </xf>
    <xf numFmtId="0" fontId="20" fillId="0" borderId="7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7" xfId="0" applyFont="1" applyBorder="1" applyAlignment="1">
      <alignment vertical="top" wrapText="1"/>
    </xf>
    <xf numFmtId="0" fontId="20" fillId="0" borderId="7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20" fillId="0" borderId="7" xfId="0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center"/>
    </xf>
    <xf numFmtId="0" fontId="20" fillId="0" borderId="7" xfId="0" applyFont="1" applyFill="1" applyBorder="1" applyAlignment="1">
      <alignment vertical="top" wrapText="1"/>
    </xf>
    <xf numFmtId="0" fontId="20" fillId="0" borderId="6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0" fillId="0" borderId="0" xfId="0" applyFill="1"/>
    <xf numFmtId="164" fontId="20" fillId="0" borderId="7" xfId="0" applyNumberFormat="1" applyFont="1" applyFill="1" applyBorder="1" applyAlignment="1">
      <alignment horizontal="center" vertical="top" wrapText="1"/>
    </xf>
    <xf numFmtId="164" fontId="20" fillId="0" borderId="7" xfId="0" applyNumberFormat="1" applyFont="1" applyBorder="1" applyAlignment="1">
      <alignment horizontal="center" vertical="top" wrapText="1"/>
    </xf>
    <xf numFmtId="164" fontId="20" fillId="0" borderId="7" xfId="0" applyNumberFormat="1" applyFont="1" applyBorder="1" applyAlignment="1">
      <alignment vertical="top" wrapText="1"/>
    </xf>
    <xf numFmtId="164" fontId="20" fillId="0" borderId="7" xfId="0" applyNumberFormat="1" applyFont="1" applyBorder="1" applyAlignment="1">
      <alignment horizontal="center"/>
    </xf>
    <xf numFmtId="1" fontId="20" fillId="0" borderId="7" xfId="0" applyNumberFormat="1" applyFont="1" applyBorder="1" applyAlignment="1">
      <alignment horizontal="center"/>
    </xf>
    <xf numFmtId="1" fontId="20" fillId="0" borderId="7" xfId="0" applyNumberFormat="1" applyFont="1" applyFill="1" applyBorder="1" applyAlignment="1">
      <alignment horizontal="center"/>
    </xf>
    <xf numFmtId="164" fontId="0" fillId="0" borderId="0" xfId="0" applyNumberFormat="1"/>
    <xf numFmtId="164" fontId="20" fillId="0" borderId="7" xfId="0" applyNumberFormat="1" applyFont="1" applyFill="1" applyBorder="1" applyAlignment="1">
      <alignment vertical="top" wrapText="1"/>
    </xf>
    <xf numFmtId="164" fontId="20" fillId="0" borderId="7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19" fillId="0" borderId="0" xfId="0" applyFont="1" applyAlignment="1">
      <alignment horizontal="center"/>
    </xf>
    <xf numFmtId="0" fontId="20" fillId="0" borderId="7" xfId="0" applyFont="1" applyBorder="1" applyAlignment="1">
      <alignment horizontal="right" vertical="top" wrapText="1"/>
    </xf>
    <xf numFmtId="0" fontId="22" fillId="0" borderId="7" xfId="0" applyFont="1" applyBorder="1" applyAlignment="1">
      <alignment horizontal="center"/>
    </xf>
    <xf numFmtId="2" fontId="22" fillId="0" borderId="7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2" fontId="20" fillId="0" borderId="7" xfId="0" applyNumberFormat="1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4" fillId="0" borderId="0" xfId="0" applyFont="1"/>
    <xf numFmtId="0" fontId="20" fillId="0" borderId="7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2" fontId="20" fillId="0" borderId="7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49" fontId="20" fillId="0" borderId="7" xfId="0" applyNumberFormat="1" applyFont="1" applyBorder="1" applyAlignment="1">
      <alignment horizontal="center" vertical="center" wrapText="1"/>
    </xf>
    <xf numFmtId="1" fontId="20" fillId="0" borderId="7" xfId="0" applyNumberFormat="1" applyFont="1" applyBorder="1" applyAlignment="1">
      <alignment horizontal="center" vertical="center" wrapText="1"/>
    </xf>
    <xf numFmtId="0" fontId="22" fillId="0" borderId="7" xfId="0" applyFont="1" applyBorder="1"/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/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0" fillId="0" borderId="7" xfId="0" applyFont="1" applyBorder="1" applyAlignment="1">
      <alignment horizontal="right"/>
    </xf>
    <xf numFmtId="0" fontId="14" fillId="0" borderId="7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 wrapText="1"/>
    </xf>
    <xf numFmtId="8" fontId="14" fillId="0" borderId="7" xfId="0" applyNumberFormat="1" applyFont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7" fillId="0" borderId="0" xfId="0" applyFont="1"/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/>
    </xf>
    <xf numFmtId="0" fontId="14" fillId="0" borderId="7" xfId="0" applyFont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 vertical="center"/>
    </xf>
    <xf numFmtId="2" fontId="12" fillId="0" borderId="7" xfId="0" applyNumberFormat="1" applyFont="1" applyFill="1" applyBorder="1" applyAlignment="1">
      <alignment horizontal="right"/>
    </xf>
    <xf numFmtId="0" fontId="12" fillId="0" borderId="7" xfId="0" applyFont="1" applyFill="1" applyBorder="1" applyAlignment="1">
      <alignment horizontal="right"/>
    </xf>
    <xf numFmtId="2" fontId="4" fillId="0" borderId="7" xfId="0" applyNumberFormat="1" applyFont="1" applyFill="1" applyBorder="1"/>
    <xf numFmtId="2" fontId="6" fillId="0" borderId="7" xfId="0" applyNumberFormat="1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7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right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10" borderId="7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/>
    </xf>
    <xf numFmtId="1" fontId="4" fillId="0" borderId="7" xfId="0" applyNumberFormat="1" applyFont="1" applyBorder="1" applyAlignment="1">
      <alignment horizontal="right"/>
    </xf>
    <xf numFmtId="2" fontId="4" fillId="0" borderId="7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31" fillId="0" borderId="7" xfId="0" applyFont="1" applyBorder="1" applyAlignment="1">
      <alignment vertical="center" wrapText="1"/>
    </xf>
    <xf numFmtId="0" fontId="23" fillId="0" borderId="7" xfId="0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1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4" fillId="0" borderId="7" xfId="0" applyFont="1" applyFill="1" applyBorder="1"/>
    <xf numFmtId="0" fontId="4" fillId="0" borderId="7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33" fillId="0" borderId="7" xfId="0" applyFont="1" applyBorder="1" applyAlignment="1">
      <alignment vertical="top" wrapText="1"/>
    </xf>
    <xf numFmtId="0" fontId="29" fillId="0" borderId="7" xfId="0" applyFont="1" applyBorder="1" applyAlignment="1"/>
    <xf numFmtId="0" fontId="29" fillId="0" borderId="7" xfId="0" applyFont="1" applyBorder="1" applyAlignment="1">
      <alignment wrapText="1"/>
    </xf>
    <xf numFmtId="0" fontId="29" fillId="0" borderId="7" xfId="0" applyFont="1" applyBorder="1" applyAlignment="1">
      <alignment horizontal="right" vertical="center" wrapText="1"/>
    </xf>
    <xf numFmtId="0" fontId="29" fillId="0" borderId="7" xfId="0" applyFont="1" applyBorder="1"/>
    <xf numFmtId="0" fontId="29" fillId="0" borderId="7" xfId="0" applyFont="1" applyBorder="1" applyAlignment="1">
      <alignment vertical="top" wrapText="1"/>
    </xf>
    <xf numFmtId="0" fontId="33" fillId="0" borderId="7" xfId="0" applyFont="1" applyBorder="1" applyAlignment="1">
      <alignment horizontal="justify" vertical="top" wrapText="1"/>
    </xf>
    <xf numFmtId="0" fontId="34" fillId="0" borderId="7" xfId="0" applyFont="1" applyBorder="1" applyAlignment="1">
      <alignment horizontal="center" vertical="center"/>
    </xf>
    <xf numFmtId="0" fontId="34" fillId="0" borderId="7" xfId="0" applyFont="1" applyBorder="1" applyAlignment="1">
      <alignment horizontal="right" vertical="center"/>
    </xf>
    <xf numFmtId="0" fontId="29" fillId="0" borderId="7" xfId="0" applyFont="1" applyFill="1" applyBorder="1" applyAlignment="1">
      <alignment vertical="top" wrapText="1"/>
    </xf>
    <xf numFmtId="0" fontId="29" fillId="0" borderId="7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34" fillId="0" borderId="7" xfId="0" applyFont="1" applyBorder="1" applyAlignment="1">
      <alignment horizontal="right"/>
    </xf>
    <xf numFmtId="0" fontId="34" fillId="0" borderId="6" xfId="0" applyFont="1" applyFill="1" applyBorder="1" applyAlignment="1">
      <alignment horizontal="right"/>
    </xf>
    <xf numFmtId="0" fontId="23" fillId="0" borderId="0" xfId="0" applyFont="1" applyAlignment="1">
      <alignment horizontal="center"/>
    </xf>
    <xf numFmtId="0" fontId="33" fillId="0" borderId="2" xfId="0" applyFont="1" applyFill="1" applyBorder="1" applyAlignment="1">
      <alignment horizontal="right"/>
    </xf>
    <xf numFmtId="0" fontId="22" fillId="0" borderId="2" xfId="0" applyFont="1" applyFill="1" applyBorder="1" applyAlignment="1">
      <alignment horizontal="right"/>
    </xf>
    <xf numFmtId="2" fontId="33" fillId="0" borderId="7" xfId="0" applyNumberFormat="1" applyFont="1" applyBorder="1"/>
    <xf numFmtId="0" fontId="37" fillId="0" borderId="7" xfId="0" applyFont="1" applyBorder="1"/>
    <xf numFmtId="0" fontId="7" fillId="0" borderId="7" xfId="0" applyFont="1" applyBorder="1"/>
    <xf numFmtId="0" fontId="29" fillId="0" borderId="5" xfId="0" applyFont="1" applyBorder="1" applyAlignment="1">
      <alignment vertical="top" wrapText="1"/>
    </xf>
    <xf numFmtId="0" fontId="29" fillId="0" borderId="5" xfId="0" applyFont="1" applyBorder="1" applyAlignment="1">
      <alignment horizontal="justify" vertical="top" wrapText="1"/>
    </xf>
    <xf numFmtId="0" fontId="29" fillId="0" borderId="5" xfId="0" applyFont="1" applyFill="1" applyBorder="1" applyAlignment="1">
      <alignment horizontal="justify" vertical="top" wrapText="1"/>
    </xf>
    <xf numFmtId="0" fontId="36" fillId="0" borderId="0" xfId="0" applyFont="1"/>
    <xf numFmtId="1" fontId="29" fillId="0" borderId="7" xfId="0" applyNumberFormat="1" applyFont="1" applyBorder="1" applyAlignment="1">
      <alignment horizontal="center" vertical="top" shrinkToFit="1"/>
    </xf>
    <xf numFmtId="1" fontId="29" fillId="0" borderId="7" xfId="0" applyNumberFormat="1" applyFont="1" applyBorder="1" applyAlignment="1">
      <alignment horizontal="center" shrinkToFit="1"/>
    </xf>
    <xf numFmtId="2" fontId="29" fillId="0" borderId="7" xfId="0" applyNumberFormat="1" applyFont="1" applyBorder="1" applyAlignment="1">
      <alignment horizontal="center" shrinkToFit="1"/>
    </xf>
    <xf numFmtId="164" fontId="29" fillId="0" borderId="7" xfId="0" applyNumberFormat="1" applyFont="1" applyBorder="1" applyAlignment="1">
      <alignment horizontal="center" shrinkToFit="1"/>
    </xf>
    <xf numFmtId="0" fontId="14" fillId="0" borderId="7" xfId="0" applyFont="1" applyBorder="1"/>
    <xf numFmtId="1" fontId="29" fillId="0" borderId="7" xfId="0" applyNumberFormat="1" applyFont="1" applyFill="1" applyBorder="1" applyAlignment="1">
      <alignment horizontal="center" vertical="top" shrinkToFit="1"/>
    </xf>
    <xf numFmtId="1" fontId="29" fillId="0" borderId="7" xfId="0" applyNumberFormat="1" applyFont="1" applyFill="1" applyBorder="1" applyAlignment="1">
      <alignment horizontal="center" shrinkToFit="1"/>
    </xf>
    <xf numFmtId="164" fontId="29" fillId="0" borderId="7" xfId="0" applyNumberFormat="1" applyFont="1" applyFill="1" applyBorder="1" applyAlignment="1">
      <alignment horizontal="center" shrinkToFit="1"/>
    </xf>
    <xf numFmtId="2" fontId="29" fillId="0" borderId="7" xfId="0" applyNumberFormat="1" applyFont="1" applyFill="1" applyBorder="1" applyAlignment="1">
      <alignment horizontal="center" shrinkToFit="1"/>
    </xf>
    <xf numFmtId="0" fontId="29" fillId="0" borderId="7" xfId="0" applyFont="1" applyFill="1" applyBorder="1" applyAlignment="1">
      <alignment horizontal="center"/>
    </xf>
    <xf numFmtId="1" fontId="33" fillId="0" borderId="7" xfId="0" applyNumberFormat="1" applyFont="1" applyBorder="1" applyAlignment="1">
      <alignment horizontal="center" shrinkToFit="1"/>
    </xf>
    <xf numFmtId="2" fontId="33" fillId="0" borderId="7" xfId="0" applyNumberFormat="1" applyFont="1" applyBorder="1" applyAlignment="1">
      <alignment horizontal="center" shrinkToFit="1"/>
    </xf>
    <xf numFmtId="164" fontId="33" fillId="0" borderId="7" xfId="0" applyNumberFormat="1" applyFont="1" applyBorder="1" applyAlignment="1">
      <alignment horizontal="center" shrinkToFit="1"/>
    </xf>
    <xf numFmtId="164" fontId="33" fillId="0" borderId="7" xfId="0" applyNumberFormat="1" applyFont="1" applyFill="1" applyBorder="1" applyAlignment="1">
      <alignment horizontal="center" shrinkToFit="1"/>
    </xf>
    <xf numFmtId="0" fontId="33" fillId="0" borderId="7" xfId="0" applyFont="1" applyBorder="1" applyAlignment="1">
      <alignment horizontal="center"/>
    </xf>
    <xf numFmtId="0" fontId="29" fillId="0" borderId="7" xfId="0" applyFont="1" applyBorder="1" applyAlignment="1">
      <alignment horizontal="justify" vertical="top" wrapText="1"/>
    </xf>
    <xf numFmtId="0" fontId="29" fillId="0" borderId="7" xfId="0" applyFont="1" applyFill="1" applyBorder="1" applyAlignment="1">
      <alignment horizontal="justify" vertical="top" wrapText="1"/>
    </xf>
    <xf numFmtId="0" fontId="7" fillId="7" borderId="7" xfId="0" applyFont="1" applyFill="1" applyBorder="1" applyAlignment="1">
      <alignment horizontal="left" vertical="center" wrapText="1"/>
    </xf>
    <xf numFmtId="0" fontId="7" fillId="7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left" wrapText="1"/>
    </xf>
    <xf numFmtId="0" fontId="7" fillId="0" borderId="7" xfId="0" applyFont="1" applyBorder="1" applyAlignment="1">
      <alignment wrapText="1"/>
    </xf>
    <xf numFmtId="0" fontId="7" fillId="0" borderId="7" xfId="0" applyFont="1" applyBorder="1" applyAlignment="1">
      <alignment horizontal="left" wrapText="1"/>
    </xf>
    <xf numFmtId="0" fontId="6" fillId="0" borderId="7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top" wrapText="1"/>
    </xf>
    <xf numFmtId="0" fontId="38" fillId="0" borderId="0" xfId="0" applyFont="1"/>
    <xf numFmtId="0" fontId="7" fillId="0" borderId="7" xfId="0" applyFont="1" applyFill="1" applyBorder="1" applyAlignment="1">
      <alignment vertical="center" wrapText="1"/>
    </xf>
    <xf numFmtId="4" fontId="7" fillId="0" borderId="7" xfId="0" applyNumberFormat="1" applyFont="1" applyBorder="1" applyAlignment="1">
      <alignment vertical="center" wrapText="1"/>
    </xf>
    <xf numFmtId="2" fontId="7" fillId="0" borderId="7" xfId="0" applyNumberFormat="1" applyFont="1" applyBorder="1" applyAlignment="1">
      <alignment vertical="center" wrapText="1"/>
    </xf>
    <xf numFmtId="2" fontId="7" fillId="0" borderId="7" xfId="1" applyNumberFormat="1" applyFont="1" applyBorder="1" applyAlignment="1">
      <alignment vertical="center" wrapText="1"/>
    </xf>
    <xf numFmtId="2" fontId="7" fillId="0" borderId="7" xfId="0" applyNumberFormat="1" applyFont="1" applyBorder="1"/>
    <xf numFmtId="0" fontId="7" fillId="0" borderId="7" xfId="0" applyFont="1" applyFill="1" applyBorder="1"/>
    <xf numFmtId="2" fontId="3" fillId="0" borderId="7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justify" vertical="center"/>
    </xf>
    <xf numFmtId="0" fontId="3" fillId="0" borderId="7" xfId="0" applyFont="1" applyBorder="1" applyAlignment="1">
      <alignment horizontal="center" vertical="center"/>
    </xf>
    <xf numFmtId="4" fontId="38" fillId="0" borderId="0" xfId="0" applyNumberFormat="1" applyFont="1"/>
    <xf numFmtId="0" fontId="38" fillId="0" borderId="0" xfId="0" applyFont="1" applyAlignment="1">
      <alignment horizontal="center"/>
    </xf>
    <xf numFmtId="0" fontId="25" fillId="3" borderId="6" xfId="0" applyFont="1" applyFill="1" applyBorder="1" applyAlignment="1">
      <alignment horizontal="center" textRotation="90"/>
    </xf>
    <xf numFmtId="0" fontId="25" fillId="3" borderId="8" xfId="0" applyFont="1" applyFill="1" applyBorder="1" applyAlignment="1">
      <alignment horizontal="center" textRotation="90"/>
    </xf>
    <xf numFmtId="0" fontId="25" fillId="5" borderId="6" xfId="0" applyFont="1" applyFill="1" applyBorder="1" applyAlignment="1">
      <alignment horizontal="center" textRotation="90"/>
    </xf>
    <xf numFmtId="0" fontId="25" fillId="5" borderId="8" xfId="0" applyFont="1" applyFill="1" applyBorder="1" applyAlignment="1">
      <alignment horizontal="center" textRotation="90"/>
    </xf>
    <xf numFmtId="0" fontId="25" fillId="4" borderId="6" xfId="0" applyFont="1" applyFill="1" applyBorder="1" applyAlignment="1">
      <alignment horizontal="center" textRotation="90"/>
    </xf>
    <xf numFmtId="0" fontId="25" fillId="4" borderId="8" xfId="0" applyFont="1" applyFill="1" applyBorder="1" applyAlignment="1">
      <alignment horizontal="center" textRotation="90"/>
    </xf>
    <xf numFmtId="0" fontId="4" fillId="2" borderId="7" xfId="0" applyFont="1" applyFill="1" applyBorder="1"/>
    <xf numFmtId="0" fontId="4" fillId="3" borderId="7" xfId="0" applyFont="1" applyFill="1" applyBorder="1" applyAlignment="1">
      <alignment horizontal="right"/>
    </xf>
    <xf numFmtId="2" fontId="4" fillId="5" borderId="7" xfId="0" applyNumberFormat="1" applyFont="1" applyFill="1" applyBorder="1" applyAlignment="1">
      <alignment horizontal="right"/>
    </xf>
    <xf numFmtId="0" fontId="4" fillId="5" borderId="7" xfId="0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right"/>
    </xf>
    <xf numFmtId="0" fontId="4" fillId="11" borderId="7" xfId="0" applyFont="1" applyFill="1" applyBorder="1" applyAlignment="1">
      <alignment horizontal="right" wrapText="1"/>
    </xf>
    <xf numFmtId="0" fontId="4" fillId="11" borderId="7" xfId="0" applyFont="1" applyFill="1" applyBorder="1"/>
    <xf numFmtId="2" fontId="4" fillId="3" borderId="7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center" textRotation="90"/>
    </xf>
    <xf numFmtId="0" fontId="5" fillId="4" borderId="5" xfId="0" applyFont="1" applyFill="1" applyBorder="1" applyAlignment="1">
      <alignment horizontal="center" textRotation="90"/>
    </xf>
    <xf numFmtId="0" fontId="4" fillId="4" borderId="3" xfId="0" applyFont="1" applyFill="1" applyBorder="1" applyAlignment="1">
      <alignment horizontal="center" textRotation="90" wrapText="1"/>
    </xf>
    <xf numFmtId="0" fontId="5" fillId="4" borderId="5" xfId="0" applyFont="1" applyFill="1" applyBorder="1" applyAlignment="1">
      <alignment horizontal="center" textRotation="90" wrapText="1"/>
    </xf>
    <xf numFmtId="0" fontId="4" fillId="3" borderId="3" xfId="0" applyFont="1" applyFill="1" applyBorder="1" applyAlignment="1">
      <alignment horizontal="center" textRotation="90"/>
    </xf>
    <xf numFmtId="0" fontId="5" fillId="3" borderId="5" xfId="0" applyFont="1" applyFill="1" applyBorder="1" applyAlignment="1">
      <alignment horizontal="center" textRotation="90"/>
    </xf>
    <xf numFmtId="0" fontId="4" fillId="3" borderId="3" xfId="0" applyFont="1" applyFill="1" applyBorder="1" applyAlignment="1">
      <alignment horizontal="center" textRotation="90" wrapText="1"/>
    </xf>
    <xf numFmtId="0" fontId="5" fillId="3" borderId="5" xfId="0" applyFont="1" applyFill="1" applyBorder="1" applyAlignment="1">
      <alignment horizontal="center" textRotation="90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/>
    <xf numFmtId="0" fontId="3" fillId="2" borderId="2" xfId="0" applyFont="1" applyFill="1" applyBorder="1" applyAlignment="1"/>
    <xf numFmtId="0" fontId="3" fillId="2" borderId="6" xfId="0" applyFont="1" applyFill="1" applyBorder="1" applyAlignment="1"/>
    <xf numFmtId="0" fontId="0" fillId="2" borderId="8" xfId="0" applyFill="1" applyBorder="1" applyAlignment="1"/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textRotation="90" wrapText="1"/>
    </xf>
    <xf numFmtId="0" fontId="4" fillId="5" borderId="6" xfId="0" applyFont="1" applyFill="1" applyBorder="1" applyAlignment="1">
      <alignment horizontal="center" textRotation="90" wrapText="1"/>
    </xf>
    <xf numFmtId="0" fontId="5" fillId="5" borderId="8" xfId="0" applyFont="1" applyFill="1" applyBorder="1" applyAlignment="1">
      <alignment horizontal="center" textRotation="90" wrapText="1"/>
    </xf>
    <xf numFmtId="0" fontId="4" fillId="3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wrapText="1"/>
    </xf>
    <xf numFmtId="0" fontId="7" fillId="6" borderId="7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0" fontId="7" fillId="6" borderId="4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3" fillId="6" borderId="7" xfId="0" applyFont="1" applyFill="1" applyBorder="1" applyAlignment="1">
      <alignment horizontal="center" textRotation="90" wrapText="1"/>
    </xf>
    <xf numFmtId="0" fontId="7" fillId="6" borderId="7" xfId="0" applyFont="1" applyFill="1" applyBorder="1" applyAlignment="1">
      <alignment horizontal="center" textRotation="90" wrapText="1"/>
    </xf>
    <xf numFmtId="0" fontId="4" fillId="0" borderId="7" xfId="0" applyFont="1" applyBorder="1" applyAlignment="1"/>
    <xf numFmtId="0" fontId="5" fillId="0" borderId="7" xfId="0" applyFont="1" applyBorder="1" applyAlignment="1"/>
    <xf numFmtId="0" fontId="12" fillId="0" borderId="7" xfId="0" applyFont="1" applyBorder="1" applyAlignment="1"/>
    <xf numFmtId="0" fontId="3" fillId="3" borderId="7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textRotation="90" wrapText="1"/>
    </xf>
    <xf numFmtId="0" fontId="7" fillId="0" borderId="8" xfId="0" applyFont="1" applyBorder="1" applyAlignment="1">
      <alignment horizontal="center" textRotation="90" wrapText="1"/>
    </xf>
    <xf numFmtId="0" fontId="22" fillId="0" borderId="7" xfId="0" applyFont="1" applyBorder="1" applyAlignment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3" fillId="9" borderId="7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vertical="center" wrapText="1"/>
    </xf>
    <xf numFmtId="0" fontId="13" fillId="9" borderId="2" xfId="0" applyFont="1" applyFill="1" applyBorder="1" applyAlignment="1">
      <alignment vertical="center" wrapText="1"/>
    </xf>
    <xf numFmtId="0" fontId="4" fillId="0" borderId="3" xfId="0" applyFont="1" applyFill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0" fontId="12" fillId="0" borderId="3" xfId="0" applyFont="1" applyFill="1" applyBorder="1" applyAlignment="1"/>
    <xf numFmtId="0" fontId="4" fillId="0" borderId="7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4" fillId="0" borderId="7" xfId="0" applyFont="1" applyFill="1" applyBorder="1" applyAlignment="1">
      <alignment horizontal="left" vertical="center" wrapText="1"/>
    </xf>
    <xf numFmtId="0" fontId="0" fillId="0" borderId="7" xfId="0" applyBorder="1" applyAlignment="1"/>
    <xf numFmtId="9" fontId="4" fillId="0" borderId="7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29" fillId="0" borderId="3" xfId="0" applyFont="1" applyBorder="1" applyAlignment="1"/>
    <xf numFmtId="0" fontId="29" fillId="0" borderId="4" xfId="0" applyFont="1" applyBorder="1" applyAlignment="1"/>
    <xf numFmtId="0" fontId="29" fillId="0" borderId="5" xfId="0" applyFont="1" applyBorder="1" applyAlignment="1"/>
    <xf numFmtId="0" fontId="33" fillId="0" borderId="3" xfId="0" applyFont="1" applyBorder="1" applyAlignment="1">
      <alignment horizontal="left"/>
    </xf>
    <xf numFmtId="0" fontId="0" fillId="0" borderId="4" xfId="0" applyBorder="1" applyAlignment="1"/>
    <xf numFmtId="0" fontId="0" fillId="0" borderId="5" xfId="0" applyBorder="1" applyAlignment="1"/>
    <xf numFmtId="0" fontId="33" fillId="0" borderId="3" xfId="0" applyFont="1" applyBorder="1" applyAlignment="1"/>
    <xf numFmtId="0" fontId="32" fillId="9" borderId="7" xfId="0" applyFont="1" applyFill="1" applyBorder="1" applyAlignment="1">
      <alignment vertical="center" wrapText="1"/>
    </xf>
    <xf numFmtId="0" fontId="33" fillId="9" borderId="7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12" fillId="0" borderId="7" xfId="0" applyFont="1" applyFill="1" applyBorder="1" applyAlignment="1"/>
    <xf numFmtId="0" fontId="8" fillId="0" borderId="1" xfId="0" applyFont="1" applyBorder="1" applyAlignment="1">
      <alignment horizontal="left"/>
    </xf>
    <xf numFmtId="0" fontId="13" fillId="9" borderId="7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textRotation="90"/>
    </xf>
    <xf numFmtId="0" fontId="0" fillId="4" borderId="8" xfId="0" applyFill="1" applyBorder="1" applyAlignment="1">
      <alignment horizontal="center"/>
    </xf>
    <xf numFmtId="0" fontId="4" fillId="4" borderId="7" xfId="0" applyFont="1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textRotation="90"/>
    </xf>
    <xf numFmtId="0" fontId="0" fillId="5" borderId="8" xfId="0" applyFill="1" applyBorder="1" applyAlignment="1">
      <alignment horizontal="center"/>
    </xf>
    <xf numFmtId="0" fontId="4" fillId="5" borderId="7" xfId="0" applyFont="1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textRotation="90"/>
    </xf>
    <xf numFmtId="0" fontId="0" fillId="3" borderId="8" xfId="0" applyFill="1" applyBorder="1" applyAlignment="1">
      <alignment horizontal="center"/>
    </xf>
    <xf numFmtId="0" fontId="4" fillId="3" borderId="7" xfId="0" applyFont="1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4" fillId="2" borderId="7" xfId="0" applyFont="1" applyFill="1" applyBorder="1" applyAlignment="1"/>
    <xf numFmtId="0" fontId="4" fillId="2" borderId="2" xfId="0" applyFont="1" applyFill="1" applyBorder="1" applyAlignment="1"/>
    <xf numFmtId="0" fontId="0" fillId="3" borderId="7" xfId="0" applyFill="1" applyBorder="1" applyAlignment="1"/>
    <xf numFmtId="0" fontId="4" fillId="5" borderId="3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4" fillId="11" borderId="2" xfId="0" applyFont="1" applyFill="1" applyBorder="1" applyAlignment="1">
      <alignment horizontal="center" textRotation="90" wrapText="1"/>
    </xf>
    <xf numFmtId="0" fontId="4" fillId="11" borderId="6" xfId="0" applyFont="1" applyFill="1" applyBorder="1" applyAlignment="1">
      <alignment horizontal="center" textRotation="90" wrapText="1"/>
    </xf>
    <xf numFmtId="0" fontId="0" fillId="11" borderId="8" xfId="0" applyFill="1" applyBorder="1" applyAlignment="1">
      <alignment horizontal="center" textRotation="90" wrapText="1"/>
    </xf>
    <xf numFmtId="0" fontId="3" fillId="0" borderId="3" xfId="0" applyFont="1" applyBorder="1" applyAlignment="1"/>
    <xf numFmtId="0" fontId="15" fillId="0" borderId="4" xfId="0" applyFont="1" applyBorder="1" applyAlignment="1"/>
    <xf numFmtId="0" fontId="15" fillId="0" borderId="5" xfId="0" applyFont="1" applyBorder="1" applyAlignment="1"/>
    <xf numFmtId="0" fontId="7" fillId="0" borderId="9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 textRotation="90" wrapText="1"/>
    </xf>
    <xf numFmtId="0" fontId="3" fillId="4" borderId="3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textRotation="90" wrapText="1"/>
    </xf>
    <xf numFmtId="0" fontId="3" fillId="6" borderId="8" xfId="0" applyFont="1" applyFill="1" applyBorder="1" applyAlignment="1">
      <alignment horizontal="center" textRotation="90" wrapText="1"/>
    </xf>
    <xf numFmtId="0" fontId="3" fillId="6" borderId="5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textRotation="90" wrapText="1"/>
    </xf>
    <xf numFmtId="0" fontId="3" fillId="5" borderId="8" xfId="0" applyFont="1" applyFill="1" applyBorder="1" applyAlignment="1">
      <alignment horizontal="center" textRotation="90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textRotation="90" wrapText="1"/>
    </xf>
    <xf numFmtId="0" fontId="3" fillId="3" borderId="6" xfId="0" applyFont="1" applyFill="1" applyBorder="1" applyAlignment="1">
      <alignment horizontal="center" textRotation="90" wrapText="1"/>
    </xf>
    <xf numFmtId="0" fontId="3" fillId="3" borderId="8" xfId="0" applyFont="1" applyFill="1" applyBorder="1" applyAlignment="1">
      <alignment horizontal="center" textRotation="90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textRotation="90" wrapText="1"/>
    </xf>
    <xf numFmtId="0" fontId="13" fillId="8" borderId="6" xfId="0" applyFont="1" applyFill="1" applyBorder="1" applyAlignment="1">
      <alignment horizontal="center" textRotation="90" wrapText="1"/>
    </xf>
    <xf numFmtId="0" fontId="13" fillId="8" borderId="8" xfId="0" applyFont="1" applyFill="1" applyBorder="1" applyAlignment="1">
      <alignment horizontal="center" textRotation="90" wrapText="1"/>
    </xf>
    <xf numFmtId="0" fontId="3" fillId="5" borderId="11" xfId="0" applyFont="1" applyFill="1" applyBorder="1" applyAlignment="1">
      <alignment horizontal="center" wrapText="1"/>
    </xf>
    <xf numFmtId="0" fontId="3" fillId="5" borderId="13" xfId="0" applyFont="1" applyFill="1" applyBorder="1" applyAlignment="1">
      <alignment horizontal="center" wrapText="1"/>
    </xf>
    <xf numFmtId="0" fontId="3" fillId="5" borderId="14" xfId="0" applyFont="1" applyFill="1" applyBorder="1" applyAlignment="1">
      <alignment horizontal="center" wrapText="1"/>
    </xf>
    <xf numFmtId="0" fontId="3" fillId="5" borderId="10" xfId="0" applyFont="1" applyFill="1" applyBorder="1" applyAlignment="1">
      <alignment horizontal="center" wrapText="1"/>
    </xf>
    <xf numFmtId="0" fontId="22" fillId="0" borderId="7" xfId="0" applyFont="1" applyBorder="1" applyAlignment="1"/>
    <xf numFmtId="0" fontId="4" fillId="0" borderId="3" xfId="0" applyFont="1" applyBorder="1" applyAlignment="1"/>
    <xf numFmtId="0" fontId="2" fillId="0" borderId="1" xfId="0" applyFont="1" applyBorder="1" applyAlignment="1">
      <alignment horizontal="left" wrapText="1"/>
    </xf>
    <xf numFmtId="0" fontId="28" fillId="0" borderId="1" xfId="0" applyFont="1" applyBorder="1" applyAlignment="1">
      <alignment wrapText="1"/>
    </xf>
    <xf numFmtId="0" fontId="3" fillId="5" borderId="7" xfId="0" applyFont="1" applyFill="1" applyBorder="1" applyAlignment="1">
      <alignment horizontal="center" textRotation="90" wrapText="1"/>
    </xf>
    <xf numFmtId="0" fontId="8" fillId="0" borderId="4" xfId="0" applyFont="1" applyFill="1" applyBorder="1" applyAlignment="1"/>
    <xf numFmtId="0" fontId="8" fillId="0" borderId="5" xfId="0" applyFont="1" applyFill="1" applyBorder="1" applyAlignment="1"/>
    <xf numFmtId="0" fontId="0" fillId="0" borderId="1" xfId="0" applyBorder="1" applyAlignment="1">
      <alignment wrapText="1"/>
    </xf>
    <xf numFmtId="0" fontId="3" fillId="3" borderId="2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horizontal="center" wrapText="1"/>
    </xf>
    <xf numFmtId="0" fontId="35" fillId="0" borderId="1" xfId="0" applyFont="1" applyBorder="1" applyAlignment="1"/>
    <xf numFmtId="0" fontId="32" fillId="9" borderId="2" xfId="0" applyFont="1" applyFill="1" applyBorder="1" applyAlignment="1">
      <alignment horizontal="left" vertical="center" wrapText="1"/>
    </xf>
    <xf numFmtId="0" fontId="32" fillId="9" borderId="6" xfId="0" applyFont="1" applyFill="1" applyBorder="1" applyAlignment="1">
      <alignment horizontal="left" vertical="center" wrapText="1"/>
    </xf>
    <xf numFmtId="0" fontId="32" fillId="9" borderId="8" xfId="0" applyFont="1" applyFill="1" applyBorder="1" applyAlignment="1">
      <alignment horizontal="left" vertical="center" wrapText="1"/>
    </xf>
    <xf numFmtId="0" fontId="32" fillId="9" borderId="7" xfId="0" applyFont="1" applyFill="1" applyBorder="1" applyAlignment="1">
      <alignment horizontal="left" vertical="center" wrapText="1"/>
    </xf>
    <xf numFmtId="0" fontId="11" fillId="0" borderId="4" xfId="0" applyFont="1" applyBorder="1" applyAlignment="1"/>
    <xf numFmtId="0" fontId="11" fillId="0" borderId="5" xfId="0" applyFont="1" applyBorder="1" applyAlignment="1"/>
    <xf numFmtId="0" fontId="38" fillId="0" borderId="0" xfId="0" applyFont="1"/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3" borderId="7" xfId="0" applyFont="1" applyFill="1" applyBorder="1" applyAlignment="1">
      <alignment horizontal="left" vertical="center" wrapText="1"/>
    </xf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workbookViewId="0">
      <selection activeCell="V23" sqref="V23"/>
    </sheetView>
  </sheetViews>
  <sheetFormatPr defaultRowHeight="15" x14ac:dyDescent="0.25"/>
  <cols>
    <col min="1" max="1" width="8" customWidth="1"/>
    <col min="2" max="2" width="3.7109375" customWidth="1"/>
    <col min="3" max="3" width="5.28515625" customWidth="1"/>
    <col min="4" max="4" width="3.7109375" customWidth="1"/>
    <col min="5" max="5" width="5.28515625" customWidth="1"/>
    <col min="6" max="6" width="3.7109375" customWidth="1"/>
    <col min="7" max="7" width="5.28515625" customWidth="1"/>
    <col min="8" max="8" width="3.7109375" customWidth="1"/>
    <col min="9" max="9" width="5.28515625" customWidth="1"/>
    <col min="10" max="10" width="3.7109375" customWidth="1"/>
    <col min="11" max="11" width="5.28515625" customWidth="1"/>
    <col min="12" max="12" width="3.7109375" customWidth="1"/>
    <col min="13" max="13" width="5.28515625" customWidth="1"/>
    <col min="14" max="14" width="3.7109375" customWidth="1"/>
    <col min="15" max="15" width="5.28515625" customWidth="1"/>
    <col min="16" max="16" width="3.7109375" customWidth="1"/>
    <col min="17" max="17" width="5.28515625" customWidth="1"/>
    <col min="18" max="18" width="3.7109375" customWidth="1"/>
    <col min="19" max="19" width="5.28515625" customWidth="1"/>
    <col min="20" max="20" width="3.7109375" customWidth="1"/>
    <col min="21" max="21" width="5.28515625" customWidth="1"/>
    <col min="22" max="22" width="3.7109375" customWidth="1"/>
    <col min="23" max="23" width="5.28515625" customWidth="1"/>
    <col min="24" max="24" width="3.7109375" customWidth="1"/>
    <col min="25" max="25" width="5.28515625" customWidth="1"/>
    <col min="26" max="26" width="3.7109375" customWidth="1"/>
    <col min="27" max="27" width="5.28515625" customWidth="1"/>
    <col min="28" max="28" width="3.7109375" customWidth="1"/>
    <col min="29" max="30" width="5.28515625" customWidth="1"/>
  </cols>
  <sheetData>
    <row r="1" spans="1:30" ht="15.75" x14ac:dyDescent="0.25">
      <c r="A1" s="254" t="s">
        <v>971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</row>
    <row r="2" spans="1:30" x14ac:dyDescent="0.25">
      <c r="A2" s="256" t="s">
        <v>0</v>
      </c>
      <c r="B2" s="259" t="s">
        <v>1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1"/>
      <c r="P2" s="262" t="s">
        <v>2</v>
      </c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4" t="s">
        <v>3</v>
      </c>
    </row>
    <row r="3" spans="1:30" x14ac:dyDescent="0.25">
      <c r="A3" s="257"/>
      <c r="B3" s="267" t="s">
        <v>4</v>
      </c>
      <c r="C3" s="267"/>
      <c r="D3" s="267"/>
      <c r="E3" s="267"/>
      <c r="F3" s="267"/>
      <c r="G3" s="267"/>
      <c r="H3" s="267" t="s">
        <v>5</v>
      </c>
      <c r="I3" s="267"/>
      <c r="J3" s="267"/>
      <c r="K3" s="267"/>
      <c r="L3" s="267"/>
      <c r="M3" s="267"/>
      <c r="N3" s="267"/>
      <c r="O3" s="267"/>
      <c r="P3" s="268" t="s">
        <v>4</v>
      </c>
      <c r="Q3" s="268"/>
      <c r="R3" s="268"/>
      <c r="S3" s="268"/>
      <c r="T3" s="268"/>
      <c r="U3" s="268"/>
      <c r="V3" s="268" t="s">
        <v>5</v>
      </c>
      <c r="W3" s="268"/>
      <c r="X3" s="268"/>
      <c r="Y3" s="268"/>
      <c r="Z3" s="268"/>
      <c r="AA3" s="262"/>
      <c r="AB3" s="262"/>
      <c r="AC3" s="262"/>
      <c r="AD3" s="265"/>
    </row>
    <row r="4" spans="1:30" ht="45" customHeight="1" x14ac:dyDescent="0.25">
      <c r="A4" s="257"/>
      <c r="B4" s="250" t="s">
        <v>6</v>
      </c>
      <c r="C4" s="251"/>
      <c r="D4" s="250" t="s">
        <v>7</v>
      </c>
      <c r="E4" s="251"/>
      <c r="F4" s="250" t="s">
        <v>8</v>
      </c>
      <c r="G4" s="251"/>
      <c r="H4" s="250" t="s">
        <v>9</v>
      </c>
      <c r="I4" s="251"/>
      <c r="J4" s="250" t="s">
        <v>10</v>
      </c>
      <c r="K4" s="251"/>
      <c r="L4" s="252" t="s">
        <v>11</v>
      </c>
      <c r="M4" s="253"/>
      <c r="N4" s="250" t="s">
        <v>12</v>
      </c>
      <c r="O4" s="251"/>
      <c r="P4" s="246" t="s">
        <v>6</v>
      </c>
      <c r="Q4" s="247"/>
      <c r="R4" s="246" t="s">
        <v>7</v>
      </c>
      <c r="S4" s="247"/>
      <c r="T4" s="246" t="s">
        <v>8</v>
      </c>
      <c r="U4" s="247"/>
      <c r="V4" s="246" t="s">
        <v>9</v>
      </c>
      <c r="W4" s="247"/>
      <c r="X4" s="246" t="s">
        <v>10</v>
      </c>
      <c r="Y4" s="247"/>
      <c r="Z4" s="248" t="s">
        <v>11</v>
      </c>
      <c r="AA4" s="249"/>
      <c r="AB4" s="246" t="s">
        <v>12</v>
      </c>
      <c r="AC4" s="247"/>
      <c r="AD4" s="265"/>
    </row>
    <row r="5" spans="1:30" ht="26.25" x14ac:dyDescent="0.25">
      <c r="A5" s="258"/>
      <c r="B5" s="1" t="s">
        <v>13</v>
      </c>
      <c r="C5" s="1" t="s">
        <v>14</v>
      </c>
      <c r="D5" s="1" t="s">
        <v>13</v>
      </c>
      <c r="E5" s="1" t="s">
        <v>14</v>
      </c>
      <c r="F5" s="1" t="s">
        <v>13</v>
      </c>
      <c r="G5" s="1" t="s">
        <v>14</v>
      </c>
      <c r="H5" s="1" t="s">
        <v>13</v>
      </c>
      <c r="I5" s="1" t="s">
        <v>14</v>
      </c>
      <c r="J5" s="1" t="s">
        <v>13</v>
      </c>
      <c r="K5" s="1" t="s">
        <v>14</v>
      </c>
      <c r="L5" s="1" t="s">
        <v>13</v>
      </c>
      <c r="M5" s="1" t="s">
        <v>14</v>
      </c>
      <c r="N5" s="1" t="s">
        <v>13</v>
      </c>
      <c r="O5" s="1" t="s">
        <v>14</v>
      </c>
      <c r="P5" s="2" t="s">
        <v>13</v>
      </c>
      <c r="Q5" s="2" t="s">
        <v>14</v>
      </c>
      <c r="R5" s="2" t="s">
        <v>13</v>
      </c>
      <c r="S5" s="2" t="s">
        <v>14</v>
      </c>
      <c r="T5" s="2" t="s">
        <v>13</v>
      </c>
      <c r="U5" s="2" t="s">
        <v>14</v>
      </c>
      <c r="V5" s="2" t="s">
        <v>13</v>
      </c>
      <c r="W5" s="2" t="s">
        <v>14</v>
      </c>
      <c r="X5" s="2" t="s">
        <v>13</v>
      </c>
      <c r="Y5" s="2" t="s">
        <v>14</v>
      </c>
      <c r="Z5" s="2" t="s">
        <v>13</v>
      </c>
      <c r="AA5" s="2" t="s">
        <v>14</v>
      </c>
      <c r="AB5" s="2" t="s">
        <v>13</v>
      </c>
      <c r="AC5" s="2" t="s">
        <v>14</v>
      </c>
      <c r="AD5" s="266"/>
    </row>
    <row r="6" spans="1:30" x14ac:dyDescent="0.25">
      <c r="A6" s="3" t="s">
        <v>15</v>
      </c>
      <c r="B6" s="4">
        <v>0</v>
      </c>
      <c r="C6" s="5">
        <f>SUM(B6/AD6*100)</f>
        <v>0</v>
      </c>
      <c r="D6" s="4">
        <v>17</v>
      </c>
      <c r="E6" s="5">
        <f>SUM(D6/AD6*100)</f>
        <v>47.222222222222221</v>
      </c>
      <c r="F6" s="4">
        <v>23</v>
      </c>
      <c r="G6" s="5">
        <f>SUM(F6/$AD6*100)</f>
        <v>63.888888888888886</v>
      </c>
      <c r="H6" s="4">
        <v>13</v>
      </c>
      <c r="I6" s="5">
        <f t="shared" ref="I6:I11" si="0">SUM(H6/$AD6*100)</f>
        <v>36.111111111111107</v>
      </c>
      <c r="J6" s="4">
        <v>5</v>
      </c>
      <c r="K6" s="5">
        <f t="shared" ref="K6:K11" si="1">SUM(J6/$AD6*100)</f>
        <v>13.888888888888889</v>
      </c>
      <c r="L6" s="4">
        <v>0</v>
      </c>
      <c r="M6" s="5">
        <f t="shared" ref="M6:M11" si="2">SUM(L6/$AD6*100)</f>
        <v>0</v>
      </c>
      <c r="N6" s="4">
        <v>23</v>
      </c>
      <c r="O6" s="5">
        <f t="shared" ref="O6:O11" si="3">SUM(N6/$AD6*100)</f>
        <v>63.888888888888886</v>
      </c>
      <c r="P6" s="4">
        <v>1</v>
      </c>
      <c r="Q6" s="5">
        <f t="shared" ref="Q6:Q11" si="4">SUM(P6/$AD6*100)</f>
        <v>2.7777777777777777</v>
      </c>
      <c r="R6" s="4">
        <v>35</v>
      </c>
      <c r="S6" s="5">
        <f t="shared" ref="S6:S11" si="5">SUM(R6/$AD6*100)</f>
        <v>97.222222222222214</v>
      </c>
      <c r="T6" s="4">
        <v>2</v>
      </c>
      <c r="U6" s="5">
        <f t="shared" ref="U6:U11" si="6">SUM(T6/$AD6*100)</f>
        <v>5.5555555555555554</v>
      </c>
      <c r="V6" s="4">
        <v>25</v>
      </c>
      <c r="W6" s="5">
        <f t="shared" ref="W6:W11" si="7">SUM(V6/$AD6*100)</f>
        <v>69.444444444444443</v>
      </c>
      <c r="X6" s="4">
        <v>13</v>
      </c>
      <c r="Y6" s="5">
        <f t="shared" ref="Y6:Y11" si="8">SUM(X6/$AD6*100)</f>
        <v>36.111111111111107</v>
      </c>
      <c r="Z6" s="4">
        <v>0</v>
      </c>
      <c r="AA6" s="5">
        <f t="shared" ref="AA6:AA11" si="9">SUM(Z6/$AD6*100)</f>
        <v>0</v>
      </c>
      <c r="AB6" s="4">
        <v>3</v>
      </c>
      <c r="AC6" s="5">
        <f t="shared" ref="AC6:AC11" si="10">SUM(AB6/$AD6*100)</f>
        <v>8.3333333333333321</v>
      </c>
      <c r="AD6" s="6">
        <v>36</v>
      </c>
    </row>
    <row r="7" spans="1:30" x14ac:dyDescent="0.25">
      <c r="A7" s="3" t="s">
        <v>16</v>
      </c>
      <c r="B7" s="4">
        <v>22</v>
      </c>
      <c r="C7" s="5">
        <f t="shared" ref="C7:C11" si="11">SUM(B7/AD7*100)</f>
        <v>10.576923076923077</v>
      </c>
      <c r="D7" s="4">
        <v>106</v>
      </c>
      <c r="E7" s="5">
        <f t="shared" ref="E7:E11" si="12">SUM(D7/AD7*100)</f>
        <v>50.96153846153846</v>
      </c>
      <c r="F7" s="4">
        <v>127</v>
      </c>
      <c r="G7" s="5">
        <f t="shared" ref="G7:G11" si="13">SUM(F7/$AD7*100)</f>
        <v>61.057692307692314</v>
      </c>
      <c r="H7" s="4">
        <v>88</v>
      </c>
      <c r="I7" s="5">
        <f t="shared" si="0"/>
        <v>42.307692307692307</v>
      </c>
      <c r="J7" s="4">
        <v>4</v>
      </c>
      <c r="K7" s="5">
        <f t="shared" si="1"/>
        <v>1.9230769230769231</v>
      </c>
      <c r="L7" s="4">
        <v>20</v>
      </c>
      <c r="M7" s="5">
        <f t="shared" si="2"/>
        <v>9.6153846153846168</v>
      </c>
      <c r="N7" s="4">
        <v>131</v>
      </c>
      <c r="O7" s="5">
        <f t="shared" si="3"/>
        <v>62.980769230769226</v>
      </c>
      <c r="P7" s="4">
        <v>68</v>
      </c>
      <c r="Q7" s="5">
        <f t="shared" si="4"/>
        <v>32.692307692307693</v>
      </c>
      <c r="R7" s="4">
        <v>72</v>
      </c>
      <c r="S7" s="5">
        <f t="shared" si="5"/>
        <v>34.615384615384613</v>
      </c>
      <c r="T7" s="4">
        <v>11</v>
      </c>
      <c r="U7" s="5">
        <f t="shared" si="6"/>
        <v>5.2884615384615383</v>
      </c>
      <c r="V7" s="4">
        <v>54</v>
      </c>
      <c r="W7" s="5">
        <f t="shared" si="7"/>
        <v>25.961538461538463</v>
      </c>
      <c r="X7" s="4">
        <v>14</v>
      </c>
      <c r="Y7" s="5">
        <f t="shared" si="8"/>
        <v>6.7307692307692308</v>
      </c>
      <c r="Z7" s="4">
        <v>69</v>
      </c>
      <c r="AA7" s="5">
        <f t="shared" si="9"/>
        <v>33.17307692307692</v>
      </c>
      <c r="AB7" s="4">
        <v>14</v>
      </c>
      <c r="AC7" s="5">
        <f t="shared" si="10"/>
        <v>6.7307692307692308</v>
      </c>
      <c r="AD7" s="6">
        <v>208</v>
      </c>
    </row>
    <row r="8" spans="1:30" x14ac:dyDescent="0.25">
      <c r="A8" s="3" t="s">
        <v>17</v>
      </c>
      <c r="B8" s="4">
        <v>0</v>
      </c>
      <c r="C8" s="5">
        <f t="shared" si="11"/>
        <v>0</v>
      </c>
      <c r="D8" s="4">
        <v>6</v>
      </c>
      <c r="E8" s="5">
        <f t="shared" si="12"/>
        <v>23.076923076923077</v>
      </c>
      <c r="F8" s="4">
        <v>14</v>
      </c>
      <c r="G8" s="5">
        <f t="shared" si="13"/>
        <v>53.846153846153847</v>
      </c>
      <c r="H8" s="4">
        <v>6</v>
      </c>
      <c r="I8" s="5">
        <f t="shared" si="0"/>
        <v>23.076923076923077</v>
      </c>
      <c r="J8" s="4">
        <v>1</v>
      </c>
      <c r="K8" s="5">
        <f t="shared" si="1"/>
        <v>3.8461538461538463</v>
      </c>
      <c r="L8" s="4">
        <v>0</v>
      </c>
      <c r="M8" s="5">
        <f t="shared" si="2"/>
        <v>0</v>
      </c>
      <c r="N8" s="4">
        <v>14</v>
      </c>
      <c r="O8" s="5">
        <f t="shared" si="3"/>
        <v>53.846153846153847</v>
      </c>
      <c r="P8" s="4">
        <v>8</v>
      </c>
      <c r="Q8" s="5">
        <f t="shared" si="4"/>
        <v>30.76923076923077</v>
      </c>
      <c r="R8" s="4">
        <v>17</v>
      </c>
      <c r="S8" s="5">
        <f t="shared" si="5"/>
        <v>65.384615384615387</v>
      </c>
      <c r="T8" s="4">
        <v>0</v>
      </c>
      <c r="U8" s="5">
        <f t="shared" si="6"/>
        <v>0</v>
      </c>
      <c r="V8" s="4">
        <v>13</v>
      </c>
      <c r="W8" s="5">
        <f t="shared" si="7"/>
        <v>50</v>
      </c>
      <c r="X8" s="4">
        <v>5</v>
      </c>
      <c r="Y8" s="5">
        <f t="shared" si="8"/>
        <v>19.230769230769234</v>
      </c>
      <c r="Z8" s="4">
        <v>8</v>
      </c>
      <c r="AA8" s="5">
        <f t="shared" si="9"/>
        <v>30.76923076923077</v>
      </c>
      <c r="AB8" s="4">
        <v>0</v>
      </c>
      <c r="AC8" s="5">
        <f t="shared" si="10"/>
        <v>0</v>
      </c>
      <c r="AD8" s="6">
        <v>26</v>
      </c>
    </row>
    <row r="9" spans="1:30" x14ac:dyDescent="0.25">
      <c r="A9" s="3" t="s">
        <v>18</v>
      </c>
      <c r="B9" s="4">
        <v>1</v>
      </c>
      <c r="C9" s="5">
        <f t="shared" si="11"/>
        <v>0.68965517241379315</v>
      </c>
      <c r="D9" s="4">
        <v>107</v>
      </c>
      <c r="E9" s="5">
        <f t="shared" si="12"/>
        <v>73.793103448275872</v>
      </c>
      <c r="F9" s="4">
        <v>65</v>
      </c>
      <c r="G9" s="5">
        <f t="shared" si="13"/>
        <v>44.827586206896555</v>
      </c>
      <c r="H9" s="4">
        <v>41</v>
      </c>
      <c r="I9" s="5">
        <f t="shared" si="0"/>
        <v>28.27586206896552</v>
      </c>
      <c r="J9" s="4">
        <v>49</v>
      </c>
      <c r="K9" s="5">
        <f t="shared" si="1"/>
        <v>33.793103448275865</v>
      </c>
      <c r="L9" s="4">
        <v>5</v>
      </c>
      <c r="M9" s="5">
        <f t="shared" si="2"/>
        <v>3.4482758620689653</v>
      </c>
      <c r="N9" s="4">
        <v>73</v>
      </c>
      <c r="O9" s="5">
        <f t="shared" si="3"/>
        <v>50.344827586206897</v>
      </c>
      <c r="P9" s="4">
        <v>76</v>
      </c>
      <c r="Q9" s="5">
        <f t="shared" si="4"/>
        <v>52.413793103448278</v>
      </c>
      <c r="R9" s="4">
        <v>103</v>
      </c>
      <c r="S9" s="5">
        <f t="shared" si="5"/>
        <v>71.034482758620683</v>
      </c>
      <c r="T9" s="4">
        <v>12</v>
      </c>
      <c r="U9" s="5">
        <f t="shared" si="6"/>
        <v>8.2758620689655178</v>
      </c>
      <c r="V9" s="4">
        <v>47</v>
      </c>
      <c r="W9" s="5">
        <f t="shared" si="7"/>
        <v>32.41379310344827</v>
      </c>
      <c r="X9" s="4">
        <v>55</v>
      </c>
      <c r="Y9" s="5">
        <f t="shared" si="8"/>
        <v>37.931034482758619</v>
      </c>
      <c r="Z9" s="4">
        <v>71</v>
      </c>
      <c r="AA9" s="5">
        <f t="shared" si="9"/>
        <v>48.96551724137931</v>
      </c>
      <c r="AB9" s="4">
        <v>20</v>
      </c>
      <c r="AC9" s="5">
        <f t="shared" si="10"/>
        <v>13.793103448275861</v>
      </c>
      <c r="AD9" s="6">
        <v>145</v>
      </c>
    </row>
    <row r="10" spans="1:30" x14ac:dyDescent="0.25">
      <c r="A10" s="3" t="s">
        <v>19</v>
      </c>
      <c r="B10" s="4">
        <v>18</v>
      </c>
      <c r="C10" s="5">
        <f t="shared" si="11"/>
        <v>14.399999999999999</v>
      </c>
      <c r="D10" s="4">
        <v>92</v>
      </c>
      <c r="E10" s="5">
        <f t="shared" si="12"/>
        <v>73.599999999999994</v>
      </c>
      <c r="F10" s="4">
        <v>50</v>
      </c>
      <c r="G10" s="5">
        <f t="shared" si="13"/>
        <v>40</v>
      </c>
      <c r="H10" s="4">
        <v>46</v>
      </c>
      <c r="I10" s="5">
        <f t="shared" si="0"/>
        <v>36.799999999999997</v>
      </c>
      <c r="J10" s="4">
        <v>23</v>
      </c>
      <c r="K10" s="5">
        <f t="shared" si="1"/>
        <v>18.399999999999999</v>
      </c>
      <c r="L10" s="4">
        <v>8</v>
      </c>
      <c r="M10" s="5">
        <f t="shared" si="2"/>
        <v>6.4</v>
      </c>
      <c r="N10" s="4">
        <v>94</v>
      </c>
      <c r="O10" s="5">
        <f t="shared" si="3"/>
        <v>75.2</v>
      </c>
      <c r="P10" s="4">
        <v>29</v>
      </c>
      <c r="Q10" s="5">
        <f t="shared" si="4"/>
        <v>23.200000000000003</v>
      </c>
      <c r="R10" s="4">
        <v>82</v>
      </c>
      <c r="S10" s="5">
        <f t="shared" si="5"/>
        <v>65.600000000000009</v>
      </c>
      <c r="T10" s="4">
        <v>11</v>
      </c>
      <c r="U10" s="5">
        <f t="shared" si="6"/>
        <v>8.7999999999999989</v>
      </c>
      <c r="V10" s="4">
        <v>72</v>
      </c>
      <c r="W10" s="5">
        <f t="shared" si="7"/>
        <v>57.599999999999994</v>
      </c>
      <c r="X10" s="4">
        <v>9</v>
      </c>
      <c r="Y10" s="5">
        <f t="shared" si="8"/>
        <v>7.1999999999999993</v>
      </c>
      <c r="Z10" s="4">
        <v>26</v>
      </c>
      <c r="AA10" s="5">
        <f t="shared" si="9"/>
        <v>20.8</v>
      </c>
      <c r="AB10" s="4">
        <v>21</v>
      </c>
      <c r="AC10" s="5">
        <f t="shared" si="10"/>
        <v>16.8</v>
      </c>
      <c r="AD10" s="6">
        <v>125</v>
      </c>
    </row>
    <row r="11" spans="1:30" x14ac:dyDescent="0.25">
      <c r="A11" s="3" t="s">
        <v>20</v>
      </c>
      <c r="B11" s="4">
        <v>0</v>
      </c>
      <c r="C11" s="5">
        <f t="shared" si="11"/>
        <v>0</v>
      </c>
      <c r="D11" s="4">
        <v>7</v>
      </c>
      <c r="E11" s="5">
        <f t="shared" si="12"/>
        <v>38.888888888888893</v>
      </c>
      <c r="F11" s="4">
        <v>5</v>
      </c>
      <c r="G11" s="5">
        <f t="shared" si="13"/>
        <v>27.777777777777779</v>
      </c>
      <c r="H11" s="4">
        <v>11</v>
      </c>
      <c r="I11" s="5">
        <f t="shared" si="0"/>
        <v>61.111111111111114</v>
      </c>
      <c r="J11" s="4">
        <v>0</v>
      </c>
      <c r="K11" s="5">
        <f t="shared" si="1"/>
        <v>0</v>
      </c>
      <c r="L11" s="4">
        <v>0</v>
      </c>
      <c r="M11" s="5">
        <f t="shared" si="2"/>
        <v>0</v>
      </c>
      <c r="N11" s="4">
        <v>1</v>
      </c>
      <c r="O11" s="5">
        <f t="shared" si="3"/>
        <v>5.5555555555555554</v>
      </c>
      <c r="P11" s="4">
        <v>10</v>
      </c>
      <c r="Q11" s="5">
        <f t="shared" si="4"/>
        <v>55.555555555555557</v>
      </c>
      <c r="R11" s="4">
        <v>8</v>
      </c>
      <c r="S11" s="5">
        <f t="shared" si="5"/>
        <v>44.444444444444443</v>
      </c>
      <c r="T11" s="4">
        <v>0</v>
      </c>
      <c r="U11" s="5">
        <f t="shared" si="6"/>
        <v>0</v>
      </c>
      <c r="V11" s="4">
        <v>8</v>
      </c>
      <c r="W11" s="5">
        <f t="shared" si="7"/>
        <v>44.444444444444443</v>
      </c>
      <c r="X11" s="4">
        <v>0</v>
      </c>
      <c r="Y11" s="5">
        <f t="shared" si="8"/>
        <v>0</v>
      </c>
      <c r="Z11" s="4">
        <v>13</v>
      </c>
      <c r="AA11" s="5">
        <f t="shared" si="9"/>
        <v>72.222222222222214</v>
      </c>
      <c r="AB11" s="4">
        <v>0</v>
      </c>
      <c r="AC11" s="5">
        <f t="shared" si="10"/>
        <v>0</v>
      </c>
      <c r="AD11" s="6">
        <v>18</v>
      </c>
    </row>
    <row r="12" spans="1:30" x14ac:dyDescent="0.25">
      <c r="A12" s="3" t="s">
        <v>21</v>
      </c>
      <c r="B12" s="7">
        <f>SUM(B6:B11)</f>
        <v>41</v>
      </c>
      <c r="C12" s="8">
        <f>SUM(B12/$AD12*100)</f>
        <v>7.3476702508960576</v>
      </c>
      <c r="D12" s="7">
        <f>SUM(D6:D11)</f>
        <v>335</v>
      </c>
      <c r="E12" s="8">
        <f>SUM(D12/$AD12*100)</f>
        <v>60.035842293906803</v>
      </c>
      <c r="F12" s="7">
        <f>SUM(F6:F11)</f>
        <v>284</v>
      </c>
      <c r="G12" s="8">
        <f>SUM(F12/$AD12*100)</f>
        <v>50.896057347670251</v>
      </c>
      <c r="H12" s="7">
        <f>SUM(H6:H11)</f>
        <v>205</v>
      </c>
      <c r="I12" s="8">
        <f>SUM(H12/$AD12*100)</f>
        <v>36.738351254480293</v>
      </c>
      <c r="J12" s="7">
        <f>SUM(J6:J11)</f>
        <v>82</v>
      </c>
      <c r="K12" s="8">
        <f>SUM(J12/$AD12*100)</f>
        <v>14.695340501792115</v>
      </c>
      <c r="L12" s="7">
        <f>SUM(L6:L11)</f>
        <v>33</v>
      </c>
      <c r="M12" s="8">
        <f>SUM(L12/$AD12*100)</f>
        <v>5.913978494623656</v>
      </c>
      <c r="N12" s="7">
        <f>SUM(N6:N11)</f>
        <v>336</v>
      </c>
      <c r="O12" s="8">
        <f>SUM(N12/$AD12*100)</f>
        <v>60.215053763440864</v>
      </c>
      <c r="P12" s="9">
        <f>SUM(P6:P11)</f>
        <v>192</v>
      </c>
      <c r="Q12" s="9">
        <f>SUM(P12/$AD12*100)</f>
        <v>34.408602150537639</v>
      </c>
      <c r="R12" s="9">
        <f>SUM(R6:R11)</f>
        <v>317</v>
      </c>
      <c r="S12" s="9">
        <f>SUM(R12/$AD12*100)</f>
        <v>56.810035842293907</v>
      </c>
      <c r="T12" s="9">
        <f>SUM(T6:T11)</f>
        <v>36</v>
      </c>
      <c r="U12" s="9">
        <f>SUM(T12/$AD12*100)</f>
        <v>6.4516129032258061</v>
      </c>
      <c r="V12" s="9">
        <f>SUM(V6:V11)</f>
        <v>219</v>
      </c>
      <c r="W12" s="9">
        <f>SUM(V12/$AD12*100)</f>
        <v>39.247311827956985</v>
      </c>
      <c r="X12" s="9">
        <f>SUM(X6:X11)</f>
        <v>96</v>
      </c>
      <c r="Y12" s="10">
        <f>SUM(X12/$AD12*100)</f>
        <v>17.20430107526882</v>
      </c>
      <c r="Z12" s="9">
        <f>SUM(Z6:Z11)</f>
        <v>187</v>
      </c>
      <c r="AA12" s="9">
        <f>SUM(Z12/$AD12*100)</f>
        <v>33.512544802867382</v>
      </c>
      <c r="AB12" s="9">
        <f>SUM(AB6:AB11)</f>
        <v>58</v>
      </c>
      <c r="AC12" s="9">
        <f>SUM(AB12/$AD12*100)</f>
        <v>10.394265232974909</v>
      </c>
      <c r="AD12" s="6">
        <f>SUM(AD6:AD11)</f>
        <v>558</v>
      </c>
    </row>
  </sheetData>
  <mergeCells count="23">
    <mergeCell ref="N4:O4"/>
    <mergeCell ref="A1:AD1"/>
    <mergeCell ref="A2:A5"/>
    <mergeCell ref="B2:O2"/>
    <mergeCell ref="P2:AC2"/>
    <mergeCell ref="AD2:AD5"/>
    <mergeCell ref="B3:G3"/>
    <mergeCell ref="H3:O3"/>
    <mergeCell ref="P3:U3"/>
    <mergeCell ref="V3:AC3"/>
    <mergeCell ref="B4:C4"/>
    <mergeCell ref="D4:E4"/>
    <mergeCell ref="F4:G4"/>
    <mergeCell ref="H4:I4"/>
    <mergeCell ref="J4:K4"/>
    <mergeCell ref="L4:M4"/>
    <mergeCell ref="AB4:AC4"/>
    <mergeCell ref="P4:Q4"/>
    <mergeCell ref="R4:S4"/>
    <mergeCell ref="T4:U4"/>
    <mergeCell ref="V4:W4"/>
    <mergeCell ref="X4:Y4"/>
    <mergeCell ref="Z4:AA4"/>
  </mergeCells>
  <pageMargins left="0.7" right="0.7" top="0.75" bottom="0.75" header="0.3" footer="0.3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0"/>
  <sheetViews>
    <sheetView workbookViewId="0">
      <selection sqref="A1:P214"/>
    </sheetView>
  </sheetViews>
  <sheetFormatPr defaultRowHeight="15" x14ac:dyDescent="0.25"/>
  <cols>
    <col min="1" max="1" width="4.42578125" customWidth="1"/>
    <col min="2" max="2" width="8.42578125" style="18" customWidth="1"/>
    <col min="3" max="3" width="7.140625" style="18" customWidth="1"/>
    <col min="4" max="4" width="43.28515625" customWidth="1"/>
    <col min="5" max="5" width="9.140625" style="18"/>
    <col min="6" max="6" width="6.7109375" style="18" customWidth="1"/>
    <col min="7" max="7" width="6.7109375" customWidth="1"/>
    <col min="8" max="9" width="5.7109375" customWidth="1"/>
    <col min="10" max="11" width="6.7109375" customWidth="1"/>
    <col min="12" max="13" width="5.7109375" customWidth="1"/>
    <col min="14" max="14" width="9" customWidth="1"/>
    <col min="15" max="16" width="5.7109375" customWidth="1"/>
    <col min="17" max="17" width="6.28515625" customWidth="1"/>
    <col min="257" max="257" width="5.7109375" customWidth="1"/>
    <col min="258" max="258" width="9.28515625" customWidth="1"/>
    <col min="259" max="259" width="7.140625" customWidth="1"/>
    <col min="260" max="260" width="45.42578125" customWidth="1"/>
    <col min="262" max="262" width="10.42578125" customWidth="1"/>
    <col min="264" max="264" width="9.42578125" customWidth="1"/>
    <col min="266" max="266" width="11" customWidth="1"/>
    <col min="267" max="267" width="11.42578125" bestFit="1" customWidth="1"/>
    <col min="270" max="270" width="11.140625" customWidth="1"/>
    <col min="271" max="271" width="10" customWidth="1"/>
    <col min="272" max="272" width="10.7109375" customWidth="1"/>
    <col min="273" max="273" width="6.28515625" customWidth="1"/>
    <col min="513" max="513" width="5.7109375" customWidth="1"/>
    <col min="514" max="514" width="9.28515625" customWidth="1"/>
    <col min="515" max="515" width="7.140625" customWidth="1"/>
    <col min="516" max="516" width="45.42578125" customWidth="1"/>
    <col min="518" max="518" width="10.42578125" customWidth="1"/>
    <col min="520" max="520" width="9.42578125" customWidth="1"/>
    <col min="522" max="522" width="11" customWidth="1"/>
    <col min="523" max="523" width="11.42578125" bestFit="1" customWidth="1"/>
    <col min="526" max="526" width="11.140625" customWidth="1"/>
    <col min="527" max="527" width="10" customWidth="1"/>
    <col min="528" max="528" width="10.7109375" customWidth="1"/>
    <col min="529" max="529" width="6.28515625" customWidth="1"/>
    <col min="769" max="769" width="5.7109375" customWidth="1"/>
    <col min="770" max="770" width="9.28515625" customWidth="1"/>
    <col min="771" max="771" width="7.140625" customWidth="1"/>
    <col min="772" max="772" width="45.42578125" customWidth="1"/>
    <col min="774" max="774" width="10.42578125" customWidth="1"/>
    <col min="776" max="776" width="9.42578125" customWidth="1"/>
    <col min="778" max="778" width="11" customWidth="1"/>
    <col min="779" max="779" width="11.42578125" bestFit="1" customWidth="1"/>
    <col min="782" max="782" width="11.140625" customWidth="1"/>
    <col min="783" max="783" width="10" customWidth="1"/>
    <col min="784" max="784" width="10.7109375" customWidth="1"/>
    <col min="785" max="785" width="6.28515625" customWidth="1"/>
    <col min="1025" max="1025" width="5.7109375" customWidth="1"/>
    <col min="1026" max="1026" width="9.28515625" customWidth="1"/>
    <col min="1027" max="1027" width="7.140625" customWidth="1"/>
    <col min="1028" max="1028" width="45.42578125" customWidth="1"/>
    <col min="1030" max="1030" width="10.42578125" customWidth="1"/>
    <col min="1032" max="1032" width="9.42578125" customWidth="1"/>
    <col min="1034" max="1034" width="11" customWidth="1"/>
    <col min="1035" max="1035" width="11.42578125" bestFit="1" customWidth="1"/>
    <col min="1038" max="1038" width="11.140625" customWidth="1"/>
    <col min="1039" max="1039" width="10" customWidth="1"/>
    <col min="1040" max="1040" width="10.7109375" customWidth="1"/>
    <col min="1041" max="1041" width="6.28515625" customWidth="1"/>
    <col min="1281" max="1281" width="5.7109375" customWidth="1"/>
    <col min="1282" max="1282" width="9.28515625" customWidth="1"/>
    <col min="1283" max="1283" width="7.140625" customWidth="1"/>
    <col min="1284" max="1284" width="45.42578125" customWidth="1"/>
    <col min="1286" max="1286" width="10.42578125" customWidth="1"/>
    <col min="1288" max="1288" width="9.42578125" customWidth="1"/>
    <col min="1290" max="1290" width="11" customWidth="1"/>
    <col min="1291" max="1291" width="11.42578125" bestFit="1" customWidth="1"/>
    <col min="1294" max="1294" width="11.140625" customWidth="1"/>
    <col min="1295" max="1295" width="10" customWidth="1"/>
    <col min="1296" max="1296" width="10.7109375" customWidth="1"/>
    <col min="1297" max="1297" width="6.28515625" customWidth="1"/>
    <col min="1537" max="1537" width="5.7109375" customWidth="1"/>
    <col min="1538" max="1538" width="9.28515625" customWidth="1"/>
    <col min="1539" max="1539" width="7.140625" customWidth="1"/>
    <col min="1540" max="1540" width="45.42578125" customWidth="1"/>
    <col min="1542" max="1542" width="10.42578125" customWidth="1"/>
    <col min="1544" max="1544" width="9.42578125" customWidth="1"/>
    <col min="1546" max="1546" width="11" customWidth="1"/>
    <col min="1547" max="1547" width="11.42578125" bestFit="1" customWidth="1"/>
    <col min="1550" max="1550" width="11.140625" customWidth="1"/>
    <col min="1551" max="1551" width="10" customWidth="1"/>
    <col min="1552" max="1552" width="10.7109375" customWidth="1"/>
    <col min="1553" max="1553" width="6.28515625" customWidth="1"/>
    <col min="1793" max="1793" width="5.7109375" customWidth="1"/>
    <col min="1794" max="1794" width="9.28515625" customWidth="1"/>
    <col min="1795" max="1795" width="7.140625" customWidth="1"/>
    <col min="1796" max="1796" width="45.42578125" customWidth="1"/>
    <col min="1798" max="1798" width="10.42578125" customWidth="1"/>
    <col min="1800" max="1800" width="9.42578125" customWidth="1"/>
    <col min="1802" max="1802" width="11" customWidth="1"/>
    <col min="1803" max="1803" width="11.42578125" bestFit="1" customWidth="1"/>
    <col min="1806" max="1806" width="11.140625" customWidth="1"/>
    <col min="1807" max="1807" width="10" customWidth="1"/>
    <col min="1808" max="1808" width="10.7109375" customWidth="1"/>
    <col min="1809" max="1809" width="6.28515625" customWidth="1"/>
    <col min="2049" max="2049" width="5.7109375" customWidth="1"/>
    <col min="2050" max="2050" width="9.28515625" customWidth="1"/>
    <col min="2051" max="2051" width="7.140625" customWidth="1"/>
    <col min="2052" max="2052" width="45.42578125" customWidth="1"/>
    <col min="2054" max="2054" width="10.42578125" customWidth="1"/>
    <col min="2056" max="2056" width="9.42578125" customWidth="1"/>
    <col min="2058" max="2058" width="11" customWidth="1"/>
    <col min="2059" max="2059" width="11.42578125" bestFit="1" customWidth="1"/>
    <col min="2062" max="2062" width="11.140625" customWidth="1"/>
    <col min="2063" max="2063" width="10" customWidth="1"/>
    <col min="2064" max="2064" width="10.7109375" customWidth="1"/>
    <col min="2065" max="2065" width="6.28515625" customWidth="1"/>
    <col min="2305" max="2305" width="5.7109375" customWidth="1"/>
    <col min="2306" max="2306" width="9.28515625" customWidth="1"/>
    <col min="2307" max="2307" width="7.140625" customWidth="1"/>
    <col min="2308" max="2308" width="45.42578125" customWidth="1"/>
    <col min="2310" max="2310" width="10.42578125" customWidth="1"/>
    <col min="2312" max="2312" width="9.42578125" customWidth="1"/>
    <col min="2314" max="2314" width="11" customWidth="1"/>
    <col min="2315" max="2315" width="11.42578125" bestFit="1" customWidth="1"/>
    <col min="2318" max="2318" width="11.140625" customWidth="1"/>
    <col min="2319" max="2319" width="10" customWidth="1"/>
    <col min="2320" max="2320" width="10.7109375" customWidth="1"/>
    <col min="2321" max="2321" width="6.28515625" customWidth="1"/>
    <col min="2561" max="2561" width="5.7109375" customWidth="1"/>
    <col min="2562" max="2562" width="9.28515625" customWidth="1"/>
    <col min="2563" max="2563" width="7.140625" customWidth="1"/>
    <col min="2564" max="2564" width="45.42578125" customWidth="1"/>
    <col min="2566" max="2566" width="10.42578125" customWidth="1"/>
    <col min="2568" max="2568" width="9.42578125" customWidth="1"/>
    <col min="2570" max="2570" width="11" customWidth="1"/>
    <col min="2571" max="2571" width="11.42578125" bestFit="1" customWidth="1"/>
    <col min="2574" max="2574" width="11.140625" customWidth="1"/>
    <col min="2575" max="2575" width="10" customWidth="1"/>
    <col min="2576" max="2576" width="10.7109375" customWidth="1"/>
    <col min="2577" max="2577" width="6.28515625" customWidth="1"/>
    <col min="2817" max="2817" width="5.7109375" customWidth="1"/>
    <col min="2818" max="2818" width="9.28515625" customWidth="1"/>
    <col min="2819" max="2819" width="7.140625" customWidth="1"/>
    <col min="2820" max="2820" width="45.42578125" customWidth="1"/>
    <col min="2822" max="2822" width="10.42578125" customWidth="1"/>
    <col min="2824" max="2824" width="9.42578125" customWidth="1"/>
    <col min="2826" max="2826" width="11" customWidth="1"/>
    <col min="2827" max="2827" width="11.42578125" bestFit="1" customWidth="1"/>
    <col min="2830" max="2830" width="11.140625" customWidth="1"/>
    <col min="2831" max="2831" width="10" customWidth="1"/>
    <col min="2832" max="2832" width="10.7109375" customWidth="1"/>
    <col min="2833" max="2833" width="6.28515625" customWidth="1"/>
    <col min="3073" max="3073" width="5.7109375" customWidth="1"/>
    <col min="3074" max="3074" width="9.28515625" customWidth="1"/>
    <col min="3075" max="3075" width="7.140625" customWidth="1"/>
    <col min="3076" max="3076" width="45.42578125" customWidth="1"/>
    <col min="3078" max="3078" width="10.42578125" customWidth="1"/>
    <col min="3080" max="3080" width="9.42578125" customWidth="1"/>
    <col min="3082" max="3082" width="11" customWidth="1"/>
    <col min="3083" max="3083" width="11.42578125" bestFit="1" customWidth="1"/>
    <col min="3086" max="3086" width="11.140625" customWidth="1"/>
    <col min="3087" max="3087" width="10" customWidth="1"/>
    <col min="3088" max="3088" width="10.7109375" customWidth="1"/>
    <col min="3089" max="3089" width="6.28515625" customWidth="1"/>
    <col min="3329" max="3329" width="5.7109375" customWidth="1"/>
    <col min="3330" max="3330" width="9.28515625" customWidth="1"/>
    <col min="3331" max="3331" width="7.140625" customWidth="1"/>
    <col min="3332" max="3332" width="45.42578125" customWidth="1"/>
    <col min="3334" max="3334" width="10.42578125" customWidth="1"/>
    <col min="3336" max="3336" width="9.42578125" customWidth="1"/>
    <col min="3338" max="3338" width="11" customWidth="1"/>
    <col min="3339" max="3339" width="11.42578125" bestFit="1" customWidth="1"/>
    <col min="3342" max="3342" width="11.140625" customWidth="1"/>
    <col min="3343" max="3343" width="10" customWidth="1"/>
    <col min="3344" max="3344" width="10.7109375" customWidth="1"/>
    <col min="3345" max="3345" width="6.28515625" customWidth="1"/>
    <col min="3585" max="3585" width="5.7109375" customWidth="1"/>
    <col min="3586" max="3586" width="9.28515625" customWidth="1"/>
    <col min="3587" max="3587" width="7.140625" customWidth="1"/>
    <col min="3588" max="3588" width="45.42578125" customWidth="1"/>
    <col min="3590" max="3590" width="10.42578125" customWidth="1"/>
    <col min="3592" max="3592" width="9.42578125" customWidth="1"/>
    <col min="3594" max="3594" width="11" customWidth="1"/>
    <col min="3595" max="3595" width="11.42578125" bestFit="1" customWidth="1"/>
    <col min="3598" max="3598" width="11.140625" customWidth="1"/>
    <col min="3599" max="3599" width="10" customWidth="1"/>
    <col min="3600" max="3600" width="10.7109375" customWidth="1"/>
    <col min="3601" max="3601" width="6.28515625" customWidth="1"/>
    <col min="3841" max="3841" width="5.7109375" customWidth="1"/>
    <col min="3842" max="3842" width="9.28515625" customWidth="1"/>
    <col min="3843" max="3843" width="7.140625" customWidth="1"/>
    <col min="3844" max="3844" width="45.42578125" customWidth="1"/>
    <col min="3846" max="3846" width="10.42578125" customWidth="1"/>
    <col min="3848" max="3848" width="9.42578125" customWidth="1"/>
    <col min="3850" max="3850" width="11" customWidth="1"/>
    <col min="3851" max="3851" width="11.42578125" bestFit="1" customWidth="1"/>
    <col min="3854" max="3854" width="11.140625" customWidth="1"/>
    <col min="3855" max="3855" width="10" customWidth="1"/>
    <col min="3856" max="3856" width="10.7109375" customWidth="1"/>
    <col min="3857" max="3857" width="6.28515625" customWidth="1"/>
    <col min="4097" max="4097" width="5.7109375" customWidth="1"/>
    <col min="4098" max="4098" width="9.28515625" customWidth="1"/>
    <col min="4099" max="4099" width="7.140625" customWidth="1"/>
    <col min="4100" max="4100" width="45.42578125" customWidth="1"/>
    <col min="4102" max="4102" width="10.42578125" customWidth="1"/>
    <col min="4104" max="4104" width="9.42578125" customWidth="1"/>
    <col min="4106" max="4106" width="11" customWidth="1"/>
    <col min="4107" max="4107" width="11.42578125" bestFit="1" customWidth="1"/>
    <col min="4110" max="4110" width="11.140625" customWidth="1"/>
    <col min="4111" max="4111" width="10" customWidth="1"/>
    <col min="4112" max="4112" width="10.7109375" customWidth="1"/>
    <col min="4113" max="4113" width="6.28515625" customWidth="1"/>
    <col min="4353" max="4353" width="5.7109375" customWidth="1"/>
    <col min="4354" max="4354" width="9.28515625" customWidth="1"/>
    <col min="4355" max="4355" width="7.140625" customWidth="1"/>
    <col min="4356" max="4356" width="45.42578125" customWidth="1"/>
    <col min="4358" max="4358" width="10.42578125" customWidth="1"/>
    <col min="4360" max="4360" width="9.42578125" customWidth="1"/>
    <col min="4362" max="4362" width="11" customWidth="1"/>
    <col min="4363" max="4363" width="11.42578125" bestFit="1" customWidth="1"/>
    <col min="4366" max="4366" width="11.140625" customWidth="1"/>
    <col min="4367" max="4367" width="10" customWidth="1"/>
    <col min="4368" max="4368" width="10.7109375" customWidth="1"/>
    <col min="4369" max="4369" width="6.28515625" customWidth="1"/>
    <col min="4609" max="4609" width="5.7109375" customWidth="1"/>
    <col min="4610" max="4610" width="9.28515625" customWidth="1"/>
    <col min="4611" max="4611" width="7.140625" customWidth="1"/>
    <col min="4612" max="4612" width="45.42578125" customWidth="1"/>
    <col min="4614" max="4614" width="10.42578125" customWidth="1"/>
    <col min="4616" max="4616" width="9.42578125" customWidth="1"/>
    <col min="4618" max="4618" width="11" customWidth="1"/>
    <col min="4619" max="4619" width="11.42578125" bestFit="1" customWidth="1"/>
    <col min="4622" max="4622" width="11.140625" customWidth="1"/>
    <col min="4623" max="4623" width="10" customWidth="1"/>
    <col min="4624" max="4624" width="10.7109375" customWidth="1"/>
    <col min="4625" max="4625" width="6.28515625" customWidth="1"/>
    <col min="4865" max="4865" width="5.7109375" customWidth="1"/>
    <col min="4866" max="4866" width="9.28515625" customWidth="1"/>
    <col min="4867" max="4867" width="7.140625" customWidth="1"/>
    <col min="4868" max="4868" width="45.42578125" customWidth="1"/>
    <col min="4870" max="4870" width="10.42578125" customWidth="1"/>
    <col min="4872" max="4872" width="9.42578125" customWidth="1"/>
    <col min="4874" max="4874" width="11" customWidth="1"/>
    <col min="4875" max="4875" width="11.42578125" bestFit="1" customWidth="1"/>
    <col min="4878" max="4878" width="11.140625" customWidth="1"/>
    <col min="4879" max="4879" width="10" customWidth="1"/>
    <col min="4880" max="4880" width="10.7109375" customWidth="1"/>
    <col min="4881" max="4881" width="6.28515625" customWidth="1"/>
    <col min="5121" max="5121" width="5.7109375" customWidth="1"/>
    <col min="5122" max="5122" width="9.28515625" customWidth="1"/>
    <col min="5123" max="5123" width="7.140625" customWidth="1"/>
    <col min="5124" max="5124" width="45.42578125" customWidth="1"/>
    <col min="5126" max="5126" width="10.42578125" customWidth="1"/>
    <col min="5128" max="5128" width="9.42578125" customWidth="1"/>
    <col min="5130" max="5130" width="11" customWidth="1"/>
    <col min="5131" max="5131" width="11.42578125" bestFit="1" customWidth="1"/>
    <col min="5134" max="5134" width="11.140625" customWidth="1"/>
    <col min="5135" max="5135" width="10" customWidth="1"/>
    <col min="5136" max="5136" width="10.7109375" customWidth="1"/>
    <col min="5137" max="5137" width="6.28515625" customWidth="1"/>
    <col min="5377" max="5377" width="5.7109375" customWidth="1"/>
    <col min="5378" max="5378" width="9.28515625" customWidth="1"/>
    <col min="5379" max="5379" width="7.140625" customWidth="1"/>
    <col min="5380" max="5380" width="45.42578125" customWidth="1"/>
    <col min="5382" max="5382" width="10.42578125" customWidth="1"/>
    <col min="5384" max="5384" width="9.42578125" customWidth="1"/>
    <col min="5386" max="5386" width="11" customWidth="1"/>
    <col min="5387" max="5387" width="11.42578125" bestFit="1" customWidth="1"/>
    <col min="5390" max="5390" width="11.140625" customWidth="1"/>
    <col min="5391" max="5391" width="10" customWidth="1"/>
    <col min="5392" max="5392" width="10.7109375" customWidth="1"/>
    <col min="5393" max="5393" width="6.28515625" customWidth="1"/>
    <col min="5633" max="5633" width="5.7109375" customWidth="1"/>
    <col min="5634" max="5634" width="9.28515625" customWidth="1"/>
    <col min="5635" max="5635" width="7.140625" customWidth="1"/>
    <col min="5636" max="5636" width="45.42578125" customWidth="1"/>
    <col min="5638" max="5638" width="10.42578125" customWidth="1"/>
    <col min="5640" max="5640" width="9.42578125" customWidth="1"/>
    <col min="5642" max="5642" width="11" customWidth="1"/>
    <col min="5643" max="5643" width="11.42578125" bestFit="1" customWidth="1"/>
    <col min="5646" max="5646" width="11.140625" customWidth="1"/>
    <col min="5647" max="5647" width="10" customWidth="1"/>
    <col min="5648" max="5648" width="10.7109375" customWidth="1"/>
    <col min="5649" max="5649" width="6.28515625" customWidth="1"/>
    <col min="5889" max="5889" width="5.7109375" customWidth="1"/>
    <col min="5890" max="5890" width="9.28515625" customWidth="1"/>
    <col min="5891" max="5891" width="7.140625" customWidth="1"/>
    <col min="5892" max="5892" width="45.42578125" customWidth="1"/>
    <col min="5894" max="5894" width="10.42578125" customWidth="1"/>
    <col min="5896" max="5896" width="9.42578125" customWidth="1"/>
    <col min="5898" max="5898" width="11" customWidth="1"/>
    <col min="5899" max="5899" width="11.42578125" bestFit="1" customWidth="1"/>
    <col min="5902" max="5902" width="11.140625" customWidth="1"/>
    <col min="5903" max="5903" width="10" customWidth="1"/>
    <col min="5904" max="5904" width="10.7109375" customWidth="1"/>
    <col min="5905" max="5905" width="6.28515625" customWidth="1"/>
    <col min="6145" max="6145" width="5.7109375" customWidth="1"/>
    <col min="6146" max="6146" width="9.28515625" customWidth="1"/>
    <col min="6147" max="6147" width="7.140625" customWidth="1"/>
    <col min="6148" max="6148" width="45.42578125" customWidth="1"/>
    <col min="6150" max="6150" width="10.42578125" customWidth="1"/>
    <col min="6152" max="6152" width="9.42578125" customWidth="1"/>
    <col min="6154" max="6154" width="11" customWidth="1"/>
    <col min="6155" max="6155" width="11.42578125" bestFit="1" customWidth="1"/>
    <col min="6158" max="6158" width="11.140625" customWidth="1"/>
    <col min="6159" max="6159" width="10" customWidth="1"/>
    <col min="6160" max="6160" width="10.7109375" customWidth="1"/>
    <col min="6161" max="6161" width="6.28515625" customWidth="1"/>
    <col min="6401" max="6401" width="5.7109375" customWidth="1"/>
    <col min="6402" max="6402" width="9.28515625" customWidth="1"/>
    <col min="6403" max="6403" width="7.140625" customWidth="1"/>
    <col min="6404" max="6404" width="45.42578125" customWidth="1"/>
    <col min="6406" max="6406" width="10.42578125" customWidth="1"/>
    <col min="6408" max="6408" width="9.42578125" customWidth="1"/>
    <col min="6410" max="6410" width="11" customWidth="1"/>
    <col min="6411" max="6411" width="11.42578125" bestFit="1" customWidth="1"/>
    <col min="6414" max="6414" width="11.140625" customWidth="1"/>
    <col min="6415" max="6415" width="10" customWidth="1"/>
    <col min="6416" max="6416" width="10.7109375" customWidth="1"/>
    <col min="6417" max="6417" width="6.28515625" customWidth="1"/>
    <col min="6657" max="6657" width="5.7109375" customWidth="1"/>
    <col min="6658" max="6658" width="9.28515625" customWidth="1"/>
    <col min="6659" max="6659" width="7.140625" customWidth="1"/>
    <col min="6660" max="6660" width="45.42578125" customWidth="1"/>
    <col min="6662" max="6662" width="10.42578125" customWidth="1"/>
    <col min="6664" max="6664" width="9.42578125" customWidth="1"/>
    <col min="6666" max="6666" width="11" customWidth="1"/>
    <col min="6667" max="6667" width="11.42578125" bestFit="1" customWidth="1"/>
    <col min="6670" max="6670" width="11.140625" customWidth="1"/>
    <col min="6671" max="6671" width="10" customWidth="1"/>
    <col min="6672" max="6672" width="10.7109375" customWidth="1"/>
    <col min="6673" max="6673" width="6.28515625" customWidth="1"/>
    <col min="6913" max="6913" width="5.7109375" customWidth="1"/>
    <col min="6914" max="6914" width="9.28515625" customWidth="1"/>
    <col min="6915" max="6915" width="7.140625" customWidth="1"/>
    <col min="6916" max="6916" width="45.42578125" customWidth="1"/>
    <col min="6918" max="6918" width="10.42578125" customWidth="1"/>
    <col min="6920" max="6920" width="9.42578125" customWidth="1"/>
    <col min="6922" max="6922" width="11" customWidth="1"/>
    <col min="6923" max="6923" width="11.42578125" bestFit="1" customWidth="1"/>
    <col min="6926" max="6926" width="11.140625" customWidth="1"/>
    <col min="6927" max="6927" width="10" customWidth="1"/>
    <col min="6928" max="6928" width="10.7109375" customWidth="1"/>
    <col min="6929" max="6929" width="6.28515625" customWidth="1"/>
    <col min="7169" max="7169" width="5.7109375" customWidth="1"/>
    <col min="7170" max="7170" width="9.28515625" customWidth="1"/>
    <col min="7171" max="7171" width="7.140625" customWidth="1"/>
    <col min="7172" max="7172" width="45.42578125" customWidth="1"/>
    <col min="7174" max="7174" width="10.42578125" customWidth="1"/>
    <col min="7176" max="7176" width="9.42578125" customWidth="1"/>
    <col min="7178" max="7178" width="11" customWidth="1"/>
    <col min="7179" max="7179" width="11.42578125" bestFit="1" customWidth="1"/>
    <col min="7182" max="7182" width="11.140625" customWidth="1"/>
    <col min="7183" max="7183" width="10" customWidth="1"/>
    <col min="7184" max="7184" width="10.7109375" customWidth="1"/>
    <col min="7185" max="7185" width="6.28515625" customWidth="1"/>
    <col min="7425" max="7425" width="5.7109375" customWidth="1"/>
    <col min="7426" max="7426" width="9.28515625" customWidth="1"/>
    <col min="7427" max="7427" width="7.140625" customWidth="1"/>
    <col min="7428" max="7428" width="45.42578125" customWidth="1"/>
    <col min="7430" max="7430" width="10.42578125" customWidth="1"/>
    <col min="7432" max="7432" width="9.42578125" customWidth="1"/>
    <col min="7434" max="7434" width="11" customWidth="1"/>
    <col min="7435" max="7435" width="11.42578125" bestFit="1" customWidth="1"/>
    <col min="7438" max="7438" width="11.140625" customWidth="1"/>
    <col min="7439" max="7439" width="10" customWidth="1"/>
    <col min="7440" max="7440" width="10.7109375" customWidth="1"/>
    <col min="7441" max="7441" width="6.28515625" customWidth="1"/>
    <col min="7681" max="7681" width="5.7109375" customWidth="1"/>
    <col min="7682" max="7682" width="9.28515625" customWidth="1"/>
    <col min="7683" max="7683" width="7.140625" customWidth="1"/>
    <col min="7684" max="7684" width="45.42578125" customWidth="1"/>
    <col min="7686" max="7686" width="10.42578125" customWidth="1"/>
    <col min="7688" max="7688" width="9.42578125" customWidth="1"/>
    <col min="7690" max="7690" width="11" customWidth="1"/>
    <col min="7691" max="7691" width="11.42578125" bestFit="1" customWidth="1"/>
    <col min="7694" max="7694" width="11.140625" customWidth="1"/>
    <col min="7695" max="7695" width="10" customWidth="1"/>
    <col min="7696" max="7696" width="10.7109375" customWidth="1"/>
    <col min="7697" max="7697" width="6.28515625" customWidth="1"/>
    <col min="7937" max="7937" width="5.7109375" customWidth="1"/>
    <col min="7938" max="7938" width="9.28515625" customWidth="1"/>
    <col min="7939" max="7939" width="7.140625" customWidth="1"/>
    <col min="7940" max="7940" width="45.42578125" customWidth="1"/>
    <col min="7942" max="7942" width="10.42578125" customWidth="1"/>
    <col min="7944" max="7944" width="9.42578125" customWidth="1"/>
    <col min="7946" max="7946" width="11" customWidth="1"/>
    <col min="7947" max="7947" width="11.42578125" bestFit="1" customWidth="1"/>
    <col min="7950" max="7950" width="11.140625" customWidth="1"/>
    <col min="7951" max="7951" width="10" customWidth="1"/>
    <col min="7952" max="7952" width="10.7109375" customWidth="1"/>
    <col min="7953" max="7953" width="6.28515625" customWidth="1"/>
    <col min="8193" max="8193" width="5.7109375" customWidth="1"/>
    <col min="8194" max="8194" width="9.28515625" customWidth="1"/>
    <col min="8195" max="8195" width="7.140625" customWidth="1"/>
    <col min="8196" max="8196" width="45.42578125" customWidth="1"/>
    <col min="8198" max="8198" width="10.42578125" customWidth="1"/>
    <col min="8200" max="8200" width="9.42578125" customWidth="1"/>
    <col min="8202" max="8202" width="11" customWidth="1"/>
    <col min="8203" max="8203" width="11.42578125" bestFit="1" customWidth="1"/>
    <col min="8206" max="8206" width="11.140625" customWidth="1"/>
    <col min="8207" max="8207" width="10" customWidth="1"/>
    <col min="8208" max="8208" width="10.7109375" customWidth="1"/>
    <col min="8209" max="8209" width="6.28515625" customWidth="1"/>
    <col min="8449" max="8449" width="5.7109375" customWidth="1"/>
    <col min="8450" max="8450" width="9.28515625" customWidth="1"/>
    <col min="8451" max="8451" width="7.140625" customWidth="1"/>
    <col min="8452" max="8452" width="45.42578125" customWidth="1"/>
    <col min="8454" max="8454" width="10.42578125" customWidth="1"/>
    <col min="8456" max="8456" width="9.42578125" customWidth="1"/>
    <col min="8458" max="8458" width="11" customWidth="1"/>
    <col min="8459" max="8459" width="11.42578125" bestFit="1" customWidth="1"/>
    <col min="8462" max="8462" width="11.140625" customWidth="1"/>
    <col min="8463" max="8463" width="10" customWidth="1"/>
    <col min="8464" max="8464" width="10.7109375" customWidth="1"/>
    <col min="8465" max="8465" width="6.28515625" customWidth="1"/>
    <col min="8705" max="8705" width="5.7109375" customWidth="1"/>
    <col min="8706" max="8706" width="9.28515625" customWidth="1"/>
    <col min="8707" max="8707" width="7.140625" customWidth="1"/>
    <col min="8708" max="8708" width="45.42578125" customWidth="1"/>
    <col min="8710" max="8710" width="10.42578125" customWidth="1"/>
    <col min="8712" max="8712" width="9.42578125" customWidth="1"/>
    <col min="8714" max="8714" width="11" customWidth="1"/>
    <col min="8715" max="8715" width="11.42578125" bestFit="1" customWidth="1"/>
    <col min="8718" max="8718" width="11.140625" customWidth="1"/>
    <col min="8719" max="8719" width="10" customWidth="1"/>
    <col min="8720" max="8720" width="10.7109375" customWidth="1"/>
    <col min="8721" max="8721" width="6.28515625" customWidth="1"/>
    <col min="8961" max="8961" width="5.7109375" customWidth="1"/>
    <col min="8962" max="8962" width="9.28515625" customWidth="1"/>
    <col min="8963" max="8963" width="7.140625" customWidth="1"/>
    <col min="8964" max="8964" width="45.42578125" customWidth="1"/>
    <col min="8966" max="8966" width="10.42578125" customWidth="1"/>
    <col min="8968" max="8968" width="9.42578125" customWidth="1"/>
    <col min="8970" max="8970" width="11" customWidth="1"/>
    <col min="8971" max="8971" width="11.42578125" bestFit="1" customWidth="1"/>
    <col min="8974" max="8974" width="11.140625" customWidth="1"/>
    <col min="8975" max="8975" width="10" customWidth="1"/>
    <col min="8976" max="8976" width="10.7109375" customWidth="1"/>
    <col min="8977" max="8977" width="6.28515625" customWidth="1"/>
    <col min="9217" max="9217" width="5.7109375" customWidth="1"/>
    <col min="9218" max="9218" width="9.28515625" customWidth="1"/>
    <col min="9219" max="9219" width="7.140625" customWidth="1"/>
    <col min="9220" max="9220" width="45.42578125" customWidth="1"/>
    <col min="9222" max="9222" width="10.42578125" customWidth="1"/>
    <col min="9224" max="9224" width="9.42578125" customWidth="1"/>
    <col min="9226" max="9226" width="11" customWidth="1"/>
    <col min="9227" max="9227" width="11.42578125" bestFit="1" customWidth="1"/>
    <col min="9230" max="9230" width="11.140625" customWidth="1"/>
    <col min="9231" max="9231" width="10" customWidth="1"/>
    <col min="9232" max="9232" width="10.7109375" customWidth="1"/>
    <col min="9233" max="9233" width="6.28515625" customWidth="1"/>
    <col min="9473" max="9473" width="5.7109375" customWidth="1"/>
    <col min="9474" max="9474" width="9.28515625" customWidth="1"/>
    <col min="9475" max="9475" width="7.140625" customWidth="1"/>
    <col min="9476" max="9476" width="45.42578125" customWidth="1"/>
    <col min="9478" max="9478" width="10.42578125" customWidth="1"/>
    <col min="9480" max="9480" width="9.42578125" customWidth="1"/>
    <col min="9482" max="9482" width="11" customWidth="1"/>
    <col min="9483" max="9483" width="11.42578125" bestFit="1" customWidth="1"/>
    <col min="9486" max="9486" width="11.140625" customWidth="1"/>
    <col min="9487" max="9487" width="10" customWidth="1"/>
    <col min="9488" max="9488" width="10.7109375" customWidth="1"/>
    <col min="9489" max="9489" width="6.28515625" customWidth="1"/>
    <col min="9729" max="9729" width="5.7109375" customWidth="1"/>
    <col min="9730" max="9730" width="9.28515625" customWidth="1"/>
    <col min="9731" max="9731" width="7.140625" customWidth="1"/>
    <col min="9732" max="9732" width="45.42578125" customWidth="1"/>
    <col min="9734" max="9734" width="10.42578125" customWidth="1"/>
    <col min="9736" max="9736" width="9.42578125" customWidth="1"/>
    <col min="9738" max="9738" width="11" customWidth="1"/>
    <col min="9739" max="9739" width="11.42578125" bestFit="1" customWidth="1"/>
    <col min="9742" max="9742" width="11.140625" customWidth="1"/>
    <col min="9743" max="9743" width="10" customWidth="1"/>
    <col min="9744" max="9744" width="10.7109375" customWidth="1"/>
    <col min="9745" max="9745" width="6.28515625" customWidth="1"/>
    <col min="9985" max="9985" width="5.7109375" customWidth="1"/>
    <col min="9986" max="9986" width="9.28515625" customWidth="1"/>
    <col min="9987" max="9987" width="7.140625" customWidth="1"/>
    <col min="9988" max="9988" width="45.42578125" customWidth="1"/>
    <col min="9990" max="9990" width="10.42578125" customWidth="1"/>
    <col min="9992" max="9992" width="9.42578125" customWidth="1"/>
    <col min="9994" max="9994" width="11" customWidth="1"/>
    <col min="9995" max="9995" width="11.42578125" bestFit="1" customWidth="1"/>
    <col min="9998" max="9998" width="11.140625" customWidth="1"/>
    <col min="9999" max="9999" width="10" customWidth="1"/>
    <col min="10000" max="10000" width="10.7109375" customWidth="1"/>
    <col min="10001" max="10001" width="6.28515625" customWidth="1"/>
    <col min="10241" max="10241" width="5.7109375" customWidth="1"/>
    <col min="10242" max="10242" width="9.28515625" customWidth="1"/>
    <col min="10243" max="10243" width="7.140625" customWidth="1"/>
    <col min="10244" max="10244" width="45.42578125" customWidth="1"/>
    <col min="10246" max="10246" width="10.42578125" customWidth="1"/>
    <col min="10248" max="10248" width="9.42578125" customWidth="1"/>
    <col min="10250" max="10250" width="11" customWidth="1"/>
    <col min="10251" max="10251" width="11.42578125" bestFit="1" customWidth="1"/>
    <col min="10254" max="10254" width="11.140625" customWidth="1"/>
    <col min="10255" max="10255" width="10" customWidth="1"/>
    <col min="10256" max="10256" width="10.7109375" customWidth="1"/>
    <col min="10257" max="10257" width="6.28515625" customWidth="1"/>
    <col min="10497" max="10497" width="5.7109375" customWidth="1"/>
    <col min="10498" max="10498" width="9.28515625" customWidth="1"/>
    <col min="10499" max="10499" width="7.140625" customWidth="1"/>
    <col min="10500" max="10500" width="45.42578125" customWidth="1"/>
    <col min="10502" max="10502" width="10.42578125" customWidth="1"/>
    <col min="10504" max="10504" width="9.42578125" customWidth="1"/>
    <col min="10506" max="10506" width="11" customWidth="1"/>
    <col min="10507" max="10507" width="11.42578125" bestFit="1" customWidth="1"/>
    <col min="10510" max="10510" width="11.140625" customWidth="1"/>
    <col min="10511" max="10511" width="10" customWidth="1"/>
    <col min="10512" max="10512" width="10.7109375" customWidth="1"/>
    <col min="10513" max="10513" width="6.28515625" customWidth="1"/>
    <col min="10753" max="10753" width="5.7109375" customWidth="1"/>
    <col min="10754" max="10754" width="9.28515625" customWidth="1"/>
    <col min="10755" max="10755" width="7.140625" customWidth="1"/>
    <col min="10756" max="10756" width="45.42578125" customWidth="1"/>
    <col min="10758" max="10758" width="10.42578125" customWidth="1"/>
    <col min="10760" max="10760" width="9.42578125" customWidth="1"/>
    <col min="10762" max="10762" width="11" customWidth="1"/>
    <col min="10763" max="10763" width="11.42578125" bestFit="1" customWidth="1"/>
    <col min="10766" max="10766" width="11.140625" customWidth="1"/>
    <col min="10767" max="10767" width="10" customWidth="1"/>
    <col min="10768" max="10768" width="10.7109375" customWidth="1"/>
    <col min="10769" max="10769" width="6.28515625" customWidth="1"/>
    <col min="11009" max="11009" width="5.7109375" customWidth="1"/>
    <col min="11010" max="11010" width="9.28515625" customWidth="1"/>
    <col min="11011" max="11011" width="7.140625" customWidth="1"/>
    <col min="11012" max="11012" width="45.42578125" customWidth="1"/>
    <col min="11014" max="11014" width="10.42578125" customWidth="1"/>
    <col min="11016" max="11016" width="9.42578125" customWidth="1"/>
    <col min="11018" max="11018" width="11" customWidth="1"/>
    <col min="11019" max="11019" width="11.42578125" bestFit="1" customWidth="1"/>
    <col min="11022" max="11022" width="11.140625" customWidth="1"/>
    <col min="11023" max="11023" width="10" customWidth="1"/>
    <col min="11024" max="11024" width="10.7109375" customWidth="1"/>
    <col min="11025" max="11025" width="6.28515625" customWidth="1"/>
    <col min="11265" max="11265" width="5.7109375" customWidth="1"/>
    <col min="11266" max="11266" width="9.28515625" customWidth="1"/>
    <col min="11267" max="11267" width="7.140625" customWidth="1"/>
    <col min="11268" max="11268" width="45.42578125" customWidth="1"/>
    <col min="11270" max="11270" width="10.42578125" customWidth="1"/>
    <col min="11272" max="11272" width="9.42578125" customWidth="1"/>
    <col min="11274" max="11274" width="11" customWidth="1"/>
    <col min="11275" max="11275" width="11.42578125" bestFit="1" customWidth="1"/>
    <col min="11278" max="11278" width="11.140625" customWidth="1"/>
    <col min="11279" max="11279" width="10" customWidth="1"/>
    <col min="11280" max="11280" width="10.7109375" customWidth="1"/>
    <col min="11281" max="11281" width="6.28515625" customWidth="1"/>
    <col min="11521" max="11521" width="5.7109375" customWidth="1"/>
    <col min="11522" max="11522" width="9.28515625" customWidth="1"/>
    <col min="11523" max="11523" width="7.140625" customWidth="1"/>
    <col min="11524" max="11524" width="45.42578125" customWidth="1"/>
    <col min="11526" max="11526" width="10.42578125" customWidth="1"/>
    <col min="11528" max="11528" width="9.42578125" customWidth="1"/>
    <col min="11530" max="11530" width="11" customWidth="1"/>
    <col min="11531" max="11531" width="11.42578125" bestFit="1" customWidth="1"/>
    <col min="11534" max="11534" width="11.140625" customWidth="1"/>
    <col min="11535" max="11535" width="10" customWidth="1"/>
    <col min="11536" max="11536" width="10.7109375" customWidth="1"/>
    <col min="11537" max="11537" width="6.28515625" customWidth="1"/>
    <col min="11777" max="11777" width="5.7109375" customWidth="1"/>
    <col min="11778" max="11778" width="9.28515625" customWidth="1"/>
    <col min="11779" max="11779" width="7.140625" customWidth="1"/>
    <col min="11780" max="11780" width="45.42578125" customWidth="1"/>
    <col min="11782" max="11782" width="10.42578125" customWidth="1"/>
    <col min="11784" max="11784" width="9.42578125" customWidth="1"/>
    <col min="11786" max="11786" width="11" customWidth="1"/>
    <col min="11787" max="11787" width="11.42578125" bestFit="1" customWidth="1"/>
    <col min="11790" max="11790" width="11.140625" customWidth="1"/>
    <col min="11791" max="11791" width="10" customWidth="1"/>
    <col min="11792" max="11792" width="10.7109375" customWidth="1"/>
    <col min="11793" max="11793" width="6.28515625" customWidth="1"/>
    <col min="12033" max="12033" width="5.7109375" customWidth="1"/>
    <col min="12034" max="12034" width="9.28515625" customWidth="1"/>
    <col min="12035" max="12035" width="7.140625" customWidth="1"/>
    <col min="12036" max="12036" width="45.42578125" customWidth="1"/>
    <col min="12038" max="12038" width="10.42578125" customWidth="1"/>
    <col min="12040" max="12040" width="9.42578125" customWidth="1"/>
    <col min="12042" max="12042" width="11" customWidth="1"/>
    <col min="12043" max="12043" width="11.42578125" bestFit="1" customWidth="1"/>
    <col min="12046" max="12046" width="11.140625" customWidth="1"/>
    <col min="12047" max="12047" width="10" customWidth="1"/>
    <col min="12048" max="12048" width="10.7109375" customWidth="1"/>
    <col min="12049" max="12049" width="6.28515625" customWidth="1"/>
    <col min="12289" max="12289" width="5.7109375" customWidth="1"/>
    <col min="12290" max="12290" width="9.28515625" customWidth="1"/>
    <col min="12291" max="12291" width="7.140625" customWidth="1"/>
    <col min="12292" max="12292" width="45.42578125" customWidth="1"/>
    <col min="12294" max="12294" width="10.42578125" customWidth="1"/>
    <col min="12296" max="12296" width="9.42578125" customWidth="1"/>
    <col min="12298" max="12298" width="11" customWidth="1"/>
    <col min="12299" max="12299" width="11.42578125" bestFit="1" customWidth="1"/>
    <col min="12302" max="12302" width="11.140625" customWidth="1"/>
    <col min="12303" max="12303" width="10" customWidth="1"/>
    <col min="12304" max="12304" width="10.7109375" customWidth="1"/>
    <col min="12305" max="12305" width="6.28515625" customWidth="1"/>
    <col min="12545" max="12545" width="5.7109375" customWidth="1"/>
    <col min="12546" max="12546" width="9.28515625" customWidth="1"/>
    <col min="12547" max="12547" width="7.140625" customWidth="1"/>
    <col min="12548" max="12548" width="45.42578125" customWidth="1"/>
    <col min="12550" max="12550" width="10.42578125" customWidth="1"/>
    <col min="12552" max="12552" width="9.42578125" customWidth="1"/>
    <col min="12554" max="12554" width="11" customWidth="1"/>
    <col min="12555" max="12555" width="11.42578125" bestFit="1" customWidth="1"/>
    <col min="12558" max="12558" width="11.140625" customWidth="1"/>
    <col min="12559" max="12559" width="10" customWidth="1"/>
    <col min="12560" max="12560" width="10.7109375" customWidth="1"/>
    <col min="12561" max="12561" width="6.28515625" customWidth="1"/>
    <col min="12801" max="12801" width="5.7109375" customWidth="1"/>
    <col min="12802" max="12802" width="9.28515625" customWidth="1"/>
    <col min="12803" max="12803" width="7.140625" customWidth="1"/>
    <col min="12804" max="12804" width="45.42578125" customWidth="1"/>
    <col min="12806" max="12806" width="10.42578125" customWidth="1"/>
    <col min="12808" max="12808" width="9.42578125" customWidth="1"/>
    <col min="12810" max="12810" width="11" customWidth="1"/>
    <col min="12811" max="12811" width="11.42578125" bestFit="1" customWidth="1"/>
    <col min="12814" max="12814" width="11.140625" customWidth="1"/>
    <col min="12815" max="12815" width="10" customWidth="1"/>
    <col min="12816" max="12816" width="10.7109375" customWidth="1"/>
    <col min="12817" max="12817" width="6.28515625" customWidth="1"/>
    <col min="13057" max="13057" width="5.7109375" customWidth="1"/>
    <col min="13058" max="13058" width="9.28515625" customWidth="1"/>
    <col min="13059" max="13059" width="7.140625" customWidth="1"/>
    <col min="13060" max="13060" width="45.42578125" customWidth="1"/>
    <col min="13062" max="13062" width="10.42578125" customWidth="1"/>
    <col min="13064" max="13064" width="9.42578125" customWidth="1"/>
    <col min="13066" max="13066" width="11" customWidth="1"/>
    <col min="13067" max="13067" width="11.42578125" bestFit="1" customWidth="1"/>
    <col min="13070" max="13070" width="11.140625" customWidth="1"/>
    <col min="13071" max="13071" width="10" customWidth="1"/>
    <col min="13072" max="13072" width="10.7109375" customWidth="1"/>
    <col min="13073" max="13073" width="6.28515625" customWidth="1"/>
    <col min="13313" max="13313" width="5.7109375" customWidth="1"/>
    <col min="13314" max="13314" width="9.28515625" customWidth="1"/>
    <col min="13315" max="13315" width="7.140625" customWidth="1"/>
    <col min="13316" max="13316" width="45.42578125" customWidth="1"/>
    <col min="13318" max="13318" width="10.42578125" customWidth="1"/>
    <col min="13320" max="13320" width="9.42578125" customWidth="1"/>
    <col min="13322" max="13322" width="11" customWidth="1"/>
    <col min="13323" max="13323" width="11.42578125" bestFit="1" customWidth="1"/>
    <col min="13326" max="13326" width="11.140625" customWidth="1"/>
    <col min="13327" max="13327" width="10" customWidth="1"/>
    <col min="13328" max="13328" width="10.7109375" customWidth="1"/>
    <col min="13329" max="13329" width="6.28515625" customWidth="1"/>
    <col min="13569" max="13569" width="5.7109375" customWidth="1"/>
    <col min="13570" max="13570" width="9.28515625" customWidth="1"/>
    <col min="13571" max="13571" width="7.140625" customWidth="1"/>
    <col min="13572" max="13572" width="45.42578125" customWidth="1"/>
    <col min="13574" max="13574" width="10.42578125" customWidth="1"/>
    <col min="13576" max="13576" width="9.42578125" customWidth="1"/>
    <col min="13578" max="13578" width="11" customWidth="1"/>
    <col min="13579" max="13579" width="11.42578125" bestFit="1" customWidth="1"/>
    <col min="13582" max="13582" width="11.140625" customWidth="1"/>
    <col min="13583" max="13583" width="10" customWidth="1"/>
    <col min="13584" max="13584" width="10.7109375" customWidth="1"/>
    <col min="13585" max="13585" width="6.28515625" customWidth="1"/>
    <col min="13825" max="13825" width="5.7109375" customWidth="1"/>
    <col min="13826" max="13826" width="9.28515625" customWidth="1"/>
    <col min="13827" max="13827" width="7.140625" customWidth="1"/>
    <col min="13828" max="13828" width="45.42578125" customWidth="1"/>
    <col min="13830" max="13830" width="10.42578125" customWidth="1"/>
    <col min="13832" max="13832" width="9.42578125" customWidth="1"/>
    <col min="13834" max="13834" width="11" customWidth="1"/>
    <col min="13835" max="13835" width="11.42578125" bestFit="1" customWidth="1"/>
    <col min="13838" max="13838" width="11.140625" customWidth="1"/>
    <col min="13839" max="13839" width="10" customWidth="1"/>
    <col min="13840" max="13840" width="10.7109375" customWidth="1"/>
    <col min="13841" max="13841" width="6.28515625" customWidth="1"/>
    <col min="14081" max="14081" width="5.7109375" customWidth="1"/>
    <col min="14082" max="14082" width="9.28515625" customWidth="1"/>
    <col min="14083" max="14083" width="7.140625" customWidth="1"/>
    <col min="14084" max="14084" width="45.42578125" customWidth="1"/>
    <col min="14086" max="14086" width="10.42578125" customWidth="1"/>
    <col min="14088" max="14088" width="9.42578125" customWidth="1"/>
    <col min="14090" max="14090" width="11" customWidth="1"/>
    <col min="14091" max="14091" width="11.42578125" bestFit="1" customWidth="1"/>
    <col min="14094" max="14094" width="11.140625" customWidth="1"/>
    <col min="14095" max="14095" width="10" customWidth="1"/>
    <col min="14096" max="14096" width="10.7109375" customWidth="1"/>
    <col min="14097" max="14097" width="6.28515625" customWidth="1"/>
    <col min="14337" max="14337" width="5.7109375" customWidth="1"/>
    <col min="14338" max="14338" width="9.28515625" customWidth="1"/>
    <col min="14339" max="14339" width="7.140625" customWidth="1"/>
    <col min="14340" max="14340" width="45.42578125" customWidth="1"/>
    <col min="14342" max="14342" width="10.42578125" customWidth="1"/>
    <col min="14344" max="14344" width="9.42578125" customWidth="1"/>
    <col min="14346" max="14346" width="11" customWidth="1"/>
    <col min="14347" max="14347" width="11.42578125" bestFit="1" customWidth="1"/>
    <col min="14350" max="14350" width="11.140625" customWidth="1"/>
    <col min="14351" max="14351" width="10" customWidth="1"/>
    <col min="14352" max="14352" width="10.7109375" customWidth="1"/>
    <col min="14353" max="14353" width="6.28515625" customWidth="1"/>
    <col min="14593" max="14593" width="5.7109375" customWidth="1"/>
    <col min="14594" max="14594" width="9.28515625" customWidth="1"/>
    <col min="14595" max="14595" width="7.140625" customWidth="1"/>
    <col min="14596" max="14596" width="45.42578125" customWidth="1"/>
    <col min="14598" max="14598" width="10.42578125" customWidth="1"/>
    <col min="14600" max="14600" width="9.42578125" customWidth="1"/>
    <col min="14602" max="14602" width="11" customWidth="1"/>
    <col min="14603" max="14603" width="11.42578125" bestFit="1" customWidth="1"/>
    <col min="14606" max="14606" width="11.140625" customWidth="1"/>
    <col min="14607" max="14607" width="10" customWidth="1"/>
    <col min="14608" max="14608" width="10.7109375" customWidth="1"/>
    <col min="14609" max="14609" width="6.28515625" customWidth="1"/>
    <col min="14849" max="14849" width="5.7109375" customWidth="1"/>
    <col min="14850" max="14850" width="9.28515625" customWidth="1"/>
    <col min="14851" max="14851" width="7.140625" customWidth="1"/>
    <col min="14852" max="14852" width="45.42578125" customWidth="1"/>
    <col min="14854" max="14854" width="10.42578125" customWidth="1"/>
    <col min="14856" max="14856" width="9.42578125" customWidth="1"/>
    <col min="14858" max="14858" width="11" customWidth="1"/>
    <col min="14859" max="14859" width="11.42578125" bestFit="1" customWidth="1"/>
    <col min="14862" max="14862" width="11.140625" customWidth="1"/>
    <col min="14863" max="14863" width="10" customWidth="1"/>
    <col min="14864" max="14864" width="10.7109375" customWidth="1"/>
    <col min="14865" max="14865" width="6.28515625" customWidth="1"/>
    <col min="15105" max="15105" width="5.7109375" customWidth="1"/>
    <col min="15106" max="15106" width="9.28515625" customWidth="1"/>
    <col min="15107" max="15107" width="7.140625" customWidth="1"/>
    <col min="15108" max="15108" width="45.42578125" customWidth="1"/>
    <col min="15110" max="15110" width="10.42578125" customWidth="1"/>
    <col min="15112" max="15112" width="9.42578125" customWidth="1"/>
    <col min="15114" max="15114" width="11" customWidth="1"/>
    <col min="15115" max="15115" width="11.42578125" bestFit="1" customWidth="1"/>
    <col min="15118" max="15118" width="11.140625" customWidth="1"/>
    <col min="15119" max="15119" width="10" customWidth="1"/>
    <col min="15120" max="15120" width="10.7109375" customWidth="1"/>
    <col min="15121" max="15121" width="6.28515625" customWidth="1"/>
    <col min="15361" max="15361" width="5.7109375" customWidth="1"/>
    <col min="15362" max="15362" width="9.28515625" customWidth="1"/>
    <col min="15363" max="15363" width="7.140625" customWidth="1"/>
    <col min="15364" max="15364" width="45.42578125" customWidth="1"/>
    <col min="15366" max="15366" width="10.42578125" customWidth="1"/>
    <col min="15368" max="15368" width="9.42578125" customWidth="1"/>
    <col min="15370" max="15370" width="11" customWidth="1"/>
    <col min="15371" max="15371" width="11.42578125" bestFit="1" customWidth="1"/>
    <col min="15374" max="15374" width="11.140625" customWidth="1"/>
    <col min="15375" max="15375" width="10" customWidth="1"/>
    <col min="15376" max="15376" width="10.7109375" customWidth="1"/>
    <col min="15377" max="15377" width="6.28515625" customWidth="1"/>
    <col min="15617" max="15617" width="5.7109375" customWidth="1"/>
    <col min="15618" max="15618" width="9.28515625" customWidth="1"/>
    <col min="15619" max="15619" width="7.140625" customWidth="1"/>
    <col min="15620" max="15620" width="45.42578125" customWidth="1"/>
    <col min="15622" max="15622" width="10.42578125" customWidth="1"/>
    <col min="15624" max="15624" width="9.42578125" customWidth="1"/>
    <col min="15626" max="15626" width="11" customWidth="1"/>
    <col min="15627" max="15627" width="11.42578125" bestFit="1" customWidth="1"/>
    <col min="15630" max="15630" width="11.140625" customWidth="1"/>
    <col min="15631" max="15631" width="10" customWidth="1"/>
    <col min="15632" max="15632" width="10.7109375" customWidth="1"/>
    <col min="15633" max="15633" width="6.28515625" customWidth="1"/>
    <col min="15873" max="15873" width="5.7109375" customWidth="1"/>
    <col min="15874" max="15874" width="9.28515625" customWidth="1"/>
    <col min="15875" max="15875" width="7.140625" customWidth="1"/>
    <col min="15876" max="15876" width="45.42578125" customWidth="1"/>
    <col min="15878" max="15878" width="10.42578125" customWidth="1"/>
    <col min="15880" max="15880" width="9.42578125" customWidth="1"/>
    <col min="15882" max="15882" width="11" customWidth="1"/>
    <col min="15883" max="15883" width="11.42578125" bestFit="1" customWidth="1"/>
    <col min="15886" max="15886" width="11.140625" customWidth="1"/>
    <col min="15887" max="15887" width="10" customWidth="1"/>
    <col min="15888" max="15888" width="10.7109375" customWidth="1"/>
    <col min="15889" max="15889" width="6.28515625" customWidth="1"/>
    <col min="16129" max="16129" width="5.7109375" customWidth="1"/>
    <col min="16130" max="16130" width="9.28515625" customWidth="1"/>
    <col min="16131" max="16131" width="7.140625" customWidth="1"/>
    <col min="16132" max="16132" width="45.42578125" customWidth="1"/>
    <col min="16134" max="16134" width="10.42578125" customWidth="1"/>
    <col min="16136" max="16136" width="9.42578125" customWidth="1"/>
    <col min="16138" max="16138" width="11" customWidth="1"/>
    <col min="16139" max="16139" width="11.42578125" bestFit="1" customWidth="1"/>
    <col min="16142" max="16142" width="11.140625" customWidth="1"/>
    <col min="16143" max="16143" width="10" customWidth="1"/>
    <col min="16144" max="16144" width="10.7109375" customWidth="1"/>
    <col min="16145" max="16145" width="6.28515625" customWidth="1"/>
  </cols>
  <sheetData>
    <row r="1" spans="1:17" ht="15.75" x14ac:dyDescent="0.25">
      <c r="A1" s="288" t="s">
        <v>974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94"/>
    </row>
    <row r="2" spans="1:17" ht="15" customHeight="1" x14ac:dyDescent="0.25">
      <c r="A2" s="362" t="s">
        <v>22</v>
      </c>
      <c r="B2" s="362" t="s">
        <v>23</v>
      </c>
      <c r="C2" s="362" t="s">
        <v>24</v>
      </c>
      <c r="D2" s="362" t="s">
        <v>25</v>
      </c>
      <c r="E2" s="365" t="s">
        <v>342</v>
      </c>
      <c r="F2" s="368" t="s">
        <v>92</v>
      </c>
      <c r="G2" s="369"/>
      <c r="H2" s="369"/>
      <c r="I2" s="370"/>
      <c r="J2" s="374" t="s">
        <v>93</v>
      </c>
      <c r="K2" s="375"/>
      <c r="L2" s="375"/>
      <c r="M2" s="376"/>
      <c r="N2" s="380" t="s">
        <v>343</v>
      </c>
      <c r="O2" s="383" t="s">
        <v>94</v>
      </c>
      <c r="P2" s="384"/>
      <c r="Q2" s="94"/>
    </row>
    <row r="3" spans="1:17" ht="24" customHeight="1" x14ac:dyDescent="0.25">
      <c r="A3" s="363"/>
      <c r="B3" s="363"/>
      <c r="C3" s="363"/>
      <c r="D3" s="363"/>
      <c r="E3" s="366"/>
      <c r="F3" s="371"/>
      <c r="G3" s="372"/>
      <c r="H3" s="372"/>
      <c r="I3" s="373"/>
      <c r="J3" s="377"/>
      <c r="K3" s="378"/>
      <c r="L3" s="378"/>
      <c r="M3" s="379"/>
      <c r="N3" s="381"/>
      <c r="O3" s="385"/>
      <c r="P3" s="386"/>
      <c r="Q3" s="94"/>
    </row>
    <row r="4" spans="1:17" ht="27.75" customHeight="1" x14ac:dyDescent="0.25">
      <c r="A4" s="363"/>
      <c r="B4" s="363"/>
      <c r="C4" s="363"/>
      <c r="D4" s="363"/>
      <c r="E4" s="366"/>
      <c r="F4" s="283" t="s">
        <v>95</v>
      </c>
      <c r="G4" s="283" t="s">
        <v>96</v>
      </c>
      <c r="H4" s="355" t="s">
        <v>344</v>
      </c>
      <c r="I4" s="356"/>
      <c r="J4" s="357" t="s">
        <v>95</v>
      </c>
      <c r="K4" s="357" t="s">
        <v>96</v>
      </c>
      <c r="L4" s="271" t="s">
        <v>344</v>
      </c>
      <c r="M4" s="359"/>
      <c r="N4" s="381"/>
      <c r="O4" s="360" t="s">
        <v>14</v>
      </c>
      <c r="P4" s="360" t="s">
        <v>345</v>
      </c>
      <c r="Q4" s="94"/>
    </row>
    <row r="5" spans="1:17" ht="43.5" customHeight="1" x14ac:dyDescent="0.25">
      <c r="A5" s="364"/>
      <c r="B5" s="364"/>
      <c r="C5" s="364"/>
      <c r="D5" s="364"/>
      <c r="E5" s="367"/>
      <c r="F5" s="354"/>
      <c r="G5" s="354"/>
      <c r="H5" s="38" t="s">
        <v>14</v>
      </c>
      <c r="I5" s="38" t="s">
        <v>97</v>
      </c>
      <c r="J5" s="358"/>
      <c r="K5" s="358"/>
      <c r="L5" s="40" t="s">
        <v>14</v>
      </c>
      <c r="M5" s="40" t="s">
        <v>97</v>
      </c>
      <c r="N5" s="382"/>
      <c r="O5" s="361"/>
      <c r="P5" s="361"/>
      <c r="Q5" s="94"/>
    </row>
    <row r="6" spans="1:17" ht="12.75" customHeight="1" x14ac:dyDescent="0.25">
      <c r="A6" s="111">
        <v>1</v>
      </c>
      <c r="B6" s="68" t="s">
        <v>108</v>
      </c>
      <c r="C6" s="68" t="s">
        <v>109</v>
      </c>
      <c r="D6" s="70" t="s">
        <v>110</v>
      </c>
      <c r="E6" s="68">
        <v>16</v>
      </c>
      <c r="F6" s="68">
        <v>15</v>
      </c>
      <c r="G6" s="95">
        <f t="shared" ref="G6:G69" si="0">SUM(F6/E6*100)</f>
        <v>93.75</v>
      </c>
      <c r="H6" s="95">
        <v>75</v>
      </c>
      <c r="I6" s="68" t="s">
        <v>100</v>
      </c>
      <c r="J6" s="68">
        <v>16</v>
      </c>
      <c r="K6" s="95">
        <f t="shared" ref="K6:K69" si="1">SUM(J6/E6*100)</f>
        <v>100</v>
      </c>
      <c r="L6" s="95">
        <v>96</v>
      </c>
      <c r="M6" s="68" t="s">
        <v>104</v>
      </c>
      <c r="N6" s="95">
        <f>SUM(L6-H6)</f>
        <v>21</v>
      </c>
      <c r="O6" s="96">
        <v>1.56</v>
      </c>
      <c r="P6" s="96" t="s">
        <v>103</v>
      </c>
      <c r="Q6" s="97"/>
    </row>
    <row r="7" spans="1:17" ht="12.75" customHeight="1" x14ac:dyDescent="0.25">
      <c r="A7" s="111">
        <v>2</v>
      </c>
      <c r="B7" s="68" t="s">
        <v>108</v>
      </c>
      <c r="C7" s="68" t="s">
        <v>109</v>
      </c>
      <c r="D7" s="70" t="s">
        <v>112</v>
      </c>
      <c r="E7" s="68">
        <v>16</v>
      </c>
      <c r="F7" s="68">
        <v>13</v>
      </c>
      <c r="G7" s="95">
        <f t="shared" si="0"/>
        <v>81.25</v>
      </c>
      <c r="H7" s="95">
        <v>75</v>
      </c>
      <c r="I7" s="68" t="s">
        <v>100</v>
      </c>
      <c r="J7" s="68">
        <v>13</v>
      </c>
      <c r="K7" s="95">
        <f t="shared" si="1"/>
        <v>81.25</v>
      </c>
      <c r="L7" s="95">
        <v>82</v>
      </c>
      <c r="M7" s="68" t="s">
        <v>102</v>
      </c>
      <c r="N7" s="95">
        <f t="shared" ref="N7:N70" si="2">SUM(L7-H7)</f>
        <v>7</v>
      </c>
      <c r="O7" s="96">
        <v>1.74</v>
      </c>
      <c r="P7" s="96" t="s">
        <v>103</v>
      </c>
      <c r="Q7" s="97"/>
    </row>
    <row r="8" spans="1:17" ht="12.75" customHeight="1" x14ac:dyDescent="0.25">
      <c r="A8" s="111">
        <v>3</v>
      </c>
      <c r="B8" s="68" t="s">
        <v>108</v>
      </c>
      <c r="C8" s="68" t="s">
        <v>109</v>
      </c>
      <c r="D8" s="70" t="s">
        <v>113</v>
      </c>
      <c r="E8" s="68">
        <v>19</v>
      </c>
      <c r="F8" s="68">
        <v>18</v>
      </c>
      <c r="G8" s="95">
        <f t="shared" si="0"/>
        <v>94.73684210526315</v>
      </c>
      <c r="H8" s="95">
        <v>47</v>
      </c>
      <c r="I8" s="68" t="s">
        <v>101</v>
      </c>
      <c r="J8" s="68">
        <v>16</v>
      </c>
      <c r="K8" s="95">
        <f t="shared" si="1"/>
        <v>84.210526315789465</v>
      </c>
      <c r="L8" s="95">
        <v>75</v>
      </c>
      <c r="M8" s="68" t="s">
        <v>100</v>
      </c>
      <c r="N8" s="95">
        <f t="shared" si="2"/>
        <v>28</v>
      </c>
      <c r="O8" s="96">
        <v>2.74</v>
      </c>
      <c r="P8" s="96" t="s">
        <v>100</v>
      </c>
      <c r="Q8" s="97"/>
    </row>
    <row r="9" spans="1:17" ht="12.75" customHeight="1" x14ac:dyDescent="0.25">
      <c r="A9" s="111">
        <v>4</v>
      </c>
      <c r="B9" s="68" t="s">
        <v>108</v>
      </c>
      <c r="C9" s="68" t="s">
        <v>109</v>
      </c>
      <c r="D9" s="70" t="s">
        <v>114</v>
      </c>
      <c r="E9" s="68">
        <v>16</v>
      </c>
      <c r="F9" s="68">
        <v>16</v>
      </c>
      <c r="G9" s="95">
        <f t="shared" si="0"/>
        <v>100</v>
      </c>
      <c r="H9" s="95">
        <v>59</v>
      </c>
      <c r="I9" s="68" t="s">
        <v>101</v>
      </c>
      <c r="J9" s="68">
        <v>15</v>
      </c>
      <c r="K9" s="95">
        <f t="shared" si="1"/>
        <v>93.75</v>
      </c>
      <c r="L9" s="95">
        <v>84</v>
      </c>
      <c r="M9" s="68" t="s">
        <v>102</v>
      </c>
      <c r="N9" s="95">
        <f t="shared" si="2"/>
        <v>25</v>
      </c>
      <c r="O9" s="96">
        <v>2.37</v>
      </c>
      <c r="P9" s="96" t="s">
        <v>102</v>
      </c>
      <c r="Q9" s="97"/>
    </row>
    <row r="10" spans="1:17" ht="12.75" customHeight="1" x14ac:dyDescent="0.25">
      <c r="A10" s="111">
        <v>5</v>
      </c>
      <c r="B10" s="68" t="s">
        <v>108</v>
      </c>
      <c r="C10" s="68" t="s">
        <v>109</v>
      </c>
      <c r="D10" s="70" t="s">
        <v>115</v>
      </c>
      <c r="E10" s="68">
        <v>16</v>
      </c>
      <c r="F10" s="68">
        <v>16</v>
      </c>
      <c r="G10" s="95">
        <f t="shared" si="0"/>
        <v>100</v>
      </c>
      <c r="H10" s="95">
        <v>63</v>
      </c>
      <c r="I10" s="68" t="s">
        <v>101</v>
      </c>
      <c r="J10" s="68">
        <v>15</v>
      </c>
      <c r="K10" s="95">
        <f t="shared" si="1"/>
        <v>93.75</v>
      </c>
      <c r="L10" s="95">
        <v>87</v>
      </c>
      <c r="M10" s="68" t="s">
        <v>103</v>
      </c>
      <c r="N10" s="95">
        <f t="shared" si="2"/>
        <v>24</v>
      </c>
      <c r="O10" s="96">
        <v>2</v>
      </c>
      <c r="P10" s="96" t="s">
        <v>102</v>
      </c>
      <c r="Q10" s="97"/>
    </row>
    <row r="11" spans="1:17" ht="12.75" customHeight="1" x14ac:dyDescent="0.25">
      <c r="A11" s="111">
        <v>6</v>
      </c>
      <c r="B11" s="68" t="s">
        <v>108</v>
      </c>
      <c r="C11" s="68" t="s">
        <v>109</v>
      </c>
      <c r="D11" s="70" t="s">
        <v>116</v>
      </c>
      <c r="E11" s="68">
        <v>16</v>
      </c>
      <c r="F11" s="68">
        <v>15</v>
      </c>
      <c r="G11" s="95">
        <f t="shared" si="0"/>
        <v>93.75</v>
      </c>
      <c r="H11" s="95">
        <v>62</v>
      </c>
      <c r="I11" s="68" t="s">
        <v>101</v>
      </c>
      <c r="J11" s="68">
        <v>16</v>
      </c>
      <c r="K11" s="95">
        <f t="shared" si="1"/>
        <v>100</v>
      </c>
      <c r="L11" s="95">
        <v>74</v>
      </c>
      <c r="M11" s="68" t="s">
        <v>100</v>
      </c>
      <c r="N11" s="95">
        <f t="shared" si="2"/>
        <v>12</v>
      </c>
      <c r="O11" s="96">
        <v>1.74</v>
      </c>
      <c r="P11" s="96" t="s">
        <v>103</v>
      </c>
      <c r="Q11" s="97"/>
    </row>
    <row r="12" spans="1:17" ht="12.75" customHeight="1" x14ac:dyDescent="0.25">
      <c r="A12" s="111">
        <v>7</v>
      </c>
      <c r="B12" s="68" t="s">
        <v>108</v>
      </c>
      <c r="C12" s="68" t="s">
        <v>109</v>
      </c>
      <c r="D12" s="70" t="s">
        <v>117</v>
      </c>
      <c r="E12" s="68">
        <v>16</v>
      </c>
      <c r="F12" s="68">
        <v>13</v>
      </c>
      <c r="G12" s="95">
        <f t="shared" si="0"/>
        <v>81.25</v>
      </c>
      <c r="H12" s="95">
        <v>66</v>
      </c>
      <c r="I12" s="68" t="s">
        <v>99</v>
      </c>
      <c r="J12" s="68">
        <v>16</v>
      </c>
      <c r="K12" s="95">
        <f t="shared" si="1"/>
        <v>100</v>
      </c>
      <c r="L12" s="95">
        <v>77</v>
      </c>
      <c r="M12" s="68" t="s">
        <v>100</v>
      </c>
      <c r="N12" s="95">
        <f t="shared" si="2"/>
        <v>11</v>
      </c>
      <c r="O12" s="96">
        <v>3.2</v>
      </c>
      <c r="P12" s="96" t="s">
        <v>99</v>
      </c>
      <c r="Q12" s="97"/>
    </row>
    <row r="13" spans="1:17" ht="12.75" customHeight="1" x14ac:dyDescent="0.25">
      <c r="A13" s="111">
        <v>8</v>
      </c>
      <c r="B13" s="68" t="s">
        <v>108</v>
      </c>
      <c r="C13" s="68" t="s">
        <v>109</v>
      </c>
      <c r="D13" s="70" t="s">
        <v>118</v>
      </c>
      <c r="E13" s="68">
        <v>16</v>
      </c>
      <c r="F13" s="68">
        <v>13</v>
      </c>
      <c r="G13" s="95">
        <f t="shared" si="0"/>
        <v>81.25</v>
      </c>
      <c r="H13" s="95">
        <v>66</v>
      </c>
      <c r="I13" s="68" t="s">
        <v>99</v>
      </c>
      <c r="J13" s="68">
        <v>13</v>
      </c>
      <c r="K13" s="95">
        <f t="shared" si="1"/>
        <v>81.25</v>
      </c>
      <c r="L13" s="95">
        <v>72</v>
      </c>
      <c r="M13" s="68" t="s">
        <v>99</v>
      </c>
      <c r="N13" s="95">
        <f t="shared" si="2"/>
        <v>6</v>
      </c>
      <c r="O13" s="96">
        <v>1.47</v>
      </c>
      <c r="P13" s="96" t="s">
        <v>104</v>
      </c>
      <c r="Q13" s="97"/>
    </row>
    <row r="14" spans="1:17" ht="12.75" customHeight="1" x14ac:dyDescent="0.25">
      <c r="A14" s="111">
        <v>9</v>
      </c>
      <c r="B14" s="68" t="s">
        <v>108</v>
      </c>
      <c r="C14" s="68" t="s">
        <v>109</v>
      </c>
      <c r="D14" s="70" t="s">
        <v>320</v>
      </c>
      <c r="E14" s="68">
        <v>19</v>
      </c>
      <c r="F14" s="68">
        <v>18</v>
      </c>
      <c r="G14" s="95">
        <f t="shared" si="0"/>
        <v>94.73684210526315</v>
      </c>
      <c r="H14" s="95">
        <v>74</v>
      </c>
      <c r="I14" s="68" t="s">
        <v>100</v>
      </c>
      <c r="J14" s="68">
        <v>16</v>
      </c>
      <c r="K14" s="95">
        <f t="shared" si="1"/>
        <v>84.210526315789465</v>
      </c>
      <c r="L14" s="95">
        <v>78</v>
      </c>
      <c r="M14" s="68" t="s">
        <v>100</v>
      </c>
      <c r="N14" s="95">
        <f t="shared" si="2"/>
        <v>4</v>
      </c>
      <c r="O14" s="96">
        <v>2.52</v>
      </c>
      <c r="P14" s="96" t="s">
        <v>100</v>
      </c>
      <c r="Q14" s="97"/>
    </row>
    <row r="15" spans="1:17" ht="12.75" customHeight="1" x14ac:dyDescent="0.25">
      <c r="A15" s="111">
        <v>10</v>
      </c>
      <c r="B15" s="68" t="s">
        <v>108</v>
      </c>
      <c r="C15" s="68" t="s">
        <v>109</v>
      </c>
      <c r="D15" s="70" t="s">
        <v>120</v>
      </c>
      <c r="E15" s="68">
        <v>19</v>
      </c>
      <c r="F15" s="68">
        <v>17</v>
      </c>
      <c r="G15" s="95">
        <f t="shared" si="0"/>
        <v>89.473684210526315</v>
      </c>
      <c r="H15" s="95">
        <v>61</v>
      </c>
      <c r="I15" s="68" t="s">
        <v>101</v>
      </c>
      <c r="J15" s="68">
        <v>19</v>
      </c>
      <c r="K15" s="95">
        <f t="shared" si="1"/>
        <v>100</v>
      </c>
      <c r="L15" s="95">
        <v>69</v>
      </c>
      <c r="M15" s="68" t="s">
        <v>99</v>
      </c>
      <c r="N15" s="95">
        <f t="shared" si="2"/>
        <v>8</v>
      </c>
      <c r="O15" s="96">
        <v>1.79</v>
      </c>
      <c r="P15" s="96" t="s">
        <v>103</v>
      </c>
      <c r="Q15" s="97"/>
    </row>
    <row r="16" spans="1:17" ht="12.75" customHeight="1" x14ac:dyDescent="0.25">
      <c r="A16" s="111">
        <v>11</v>
      </c>
      <c r="B16" s="68" t="s">
        <v>108</v>
      </c>
      <c r="C16" s="68" t="s">
        <v>109</v>
      </c>
      <c r="D16" s="70" t="s">
        <v>121</v>
      </c>
      <c r="E16" s="68">
        <v>19</v>
      </c>
      <c r="F16" s="68">
        <v>18</v>
      </c>
      <c r="G16" s="95">
        <f t="shared" si="0"/>
        <v>94.73684210526315</v>
      </c>
      <c r="H16" s="95">
        <v>72</v>
      </c>
      <c r="I16" s="68" t="s">
        <v>99</v>
      </c>
      <c r="J16" s="68">
        <v>19</v>
      </c>
      <c r="K16" s="95">
        <f t="shared" si="1"/>
        <v>100</v>
      </c>
      <c r="L16" s="95">
        <v>85</v>
      </c>
      <c r="M16" s="68" t="s">
        <v>102</v>
      </c>
      <c r="N16" s="95">
        <f t="shared" si="2"/>
        <v>13</v>
      </c>
      <c r="O16" s="96">
        <v>2.2400000000000002</v>
      </c>
      <c r="P16" s="96" t="s">
        <v>102</v>
      </c>
      <c r="Q16" s="97"/>
    </row>
    <row r="17" spans="1:17" ht="12.75" customHeight="1" x14ac:dyDescent="0.25">
      <c r="A17" s="111">
        <v>12</v>
      </c>
      <c r="B17" s="68" t="s">
        <v>108</v>
      </c>
      <c r="C17" s="68" t="s">
        <v>122</v>
      </c>
      <c r="D17" s="70" t="s">
        <v>123</v>
      </c>
      <c r="E17" s="68">
        <v>27</v>
      </c>
      <c r="F17" s="68">
        <v>27</v>
      </c>
      <c r="G17" s="95">
        <f t="shared" si="0"/>
        <v>100</v>
      </c>
      <c r="H17" s="95">
        <v>81</v>
      </c>
      <c r="I17" s="68" t="s">
        <v>102</v>
      </c>
      <c r="J17" s="68">
        <v>26</v>
      </c>
      <c r="K17" s="95">
        <f t="shared" si="1"/>
        <v>96.296296296296291</v>
      </c>
      <c r="L17" s="95">
        <v>88</v>
      </c>
      <c r="M17" s="68" t="s">
        <v>103</v>
      </c>
      <c r="N17" s="95">
        <f t="shared" si="2"/>
        <v>7</v>
      </c>
      <c r="O17" s="96">
        <v>3.31</v>
      </c>
      <c r="P17" s="96" t="s">
        <v>99</v>
      </c>
      <c r="Q17" s="97"/>
    </row>
    <row r="18" spans="1:17" ht="12.75" customHeight="1" x14ac:dyDescent="0.25">
      <c r="A18" s="111">
        <v>13</v>
      </c>
      <c r="B18" s="68" t="s">
        <v>108</v>
      </c>
      <c r="C18" s="68" t="s">
        <v>122</v>
      </c>
      <c r="D18" s="70" t="s">
        <v>124</v>
      </c>
      <c r="E18" s="68">
        <v>27</v>
      </c>
      <c r="F18" s="68">
        <v>24</v>
      </c>
      <c r="G18" s="95">
        <f t="shared" si="0"/>
        <v>88.888888888888886</v>
      </c>
      <c r="H18" s="95">
        <v>62</v>
      </c>
      <c r="I18" s="68" t="s">
        <v>101</v>
      </c>
      <c r="J18" s="68">
        <v>20</v>
      </c>
      <c r="K18" s="95">
        <f t="shared" si="1"/>
        <v>74.074074074074076</v>
      </c>
      <c r="L18" s="95">
        <v>62</v>
      </c>
      <c r="M18" s="68" t="s">
        <v>101</v>
      </c>
      <c r="N18" s="95">
        <f t="shared" si="2"/>
        <v>0</v>
      </c>
      <c r="O18" s="96">
        <v>1.85</v>
      </c>
      <c r="P18" s="96" t="s">
        <v>103</v>
      </c>
      <c r="Q18" s="97"/>
    </row>
    <row r="19" spans="1:17" ht="12.75" customHeight="1" x14ac:dyDescent="0.25">
      <c r="A19" s="111">
        <v>14</v>
      </c>
      <c r="B19" s="68" t="s">
        <v>108</v>
      </c>
      <c r="C19" s="68" t="s">
        <v>122</v>
      </c>
      <c r="D19" s="70" t="s">
        <v>321</v>
      </c>
      <c r="E19" s="68">
        <v>27</v>
      </c>
      <c r="F19" s="68">
        <v>24</v>
      </c>
      <c r="G19" s="95">
        <f t="shared" si="0"/>
        <v>88.888888888888886</v>
      </c>
      <c r="H19" s="95">
        <v>46</v>
      </c>
      <c r="I19" s="68" t="s">
        <v>101</v>
      </c>
      <c r="J19" s="68">
        <v>20</v>
      </c>
      <c r="K19" s="95">
        <f t="shared" si="1"/>
        <v>74.074074074074076</v>
      </c>
      <c r="L19" s="95">
        <v>67</v>
      </c>
      <c r="M19" s="68" t="s">
        <v>99</v>
      </c>
      <c r="N19" s="95">
        <f t="shared" si="2"/>
        <v>21</v>
      </c>
      <c r="O19" s="96">
        <v>3.19</v>
      </c>
      <c r="P19" s="96" t="s">
        <v>99</v>
      </c>
      <c r="Q19" s="97"/>
    </row>
    <row r="20" spans="1:17" ht="12.75" customHeight="1" x14ac:dyDescent="0.25">
      <c r="A20" s="111">
        <v>15</v>
      </c>
      <c r="B20" s="68" t="s">
        <v>108</v>
      </c>
      <c r="C20" s="68" t="s">
        <v>122</v>
      </c>
      <c r="D20" s="70" t="s">
        <v>126</v>
      </c>
      <c r="E20" s="68">
        <v>27</v>
      </c>
      <c r="F20" s="68">
        <v>25</v>
      </c>
      <c r="G20" s="95">
        <f t="shared" si="0"/>
        <v>92.592592592592595</v>
      </c>
      <c r="H20" s="95">
        <v>65</v>
      </c>
      <c r="I20" s="68" t="s">
        <v>99</v>
      </c>
      <c r="J20" s="68">
        <v>27</v>
      </c>
      <c r="K20" s="95">
        <f t="shared" si="1"/>
        <v>100</v>
      </c>
      <c r="L20" s="95">
        <v>90</v>
      </c>
      <c r="M20" s="68" t="s">
        <v>103</v>
      </c>
      <c r="N20" s="95">
        <f t="shared" si="2"/>
        <v>25</v>
      </c>
      <c r="O20" s="96">
        <v>2.65</v>
      </c>
      <c r="P20" s="96" t="s">
        <v>100</v>
      </c>
      <c r="Q20" s="97"/>
    </row>
    <row r="21" spans="1:17" ht="12.75" customHeight="1" x14ac:dyDescent="0.25">
      <c r="A21" s="111">
        <v>16</v>
      </c>
      <c r="B21" s="68" t="s">
        <v>108</v>
      </c>
      <c r="C21" s="68" t="s">
        <v>122</v>
      </c>
      <c r="D21" s="70" t="s">
        <v>127</v>
      </c>
      <c r="E21" s="68">
        <v>27</v>
      </c>
      <c r="F21" s="68">
        <v>27</v>
      </c>
      <c r="G21" s="95">
        <f t="shared" si="0"/>
        <v>100</v>
      </c>
      <c r="H21" s="95">
        <v>69</v>
      </c>
      <c r="I21" s="68" t="s">
        <v>99</v>
      </c>
      <c r="J21" s="68">
        <v>26</v>
      </c>
      <c r="K21" s="95">
        <f t="shared" si="1"/>
        <v>96.296296296296291</v>
      </c>
      <c r="L21" s="95">
        <v>61</v>
      </c>
      <c r="M21" s="68" t="s">
        <v>101</v>
      </c>
      <c r="N21" s="95">
        <f t="shared" si="2"/>
        <v>-8</v>
      </c>
      <c r="O21" s="96">
        <v>2.21</v>
      </c>
      <c r="P21" s="96" t="s">
        <v>102</v>
      </c>
      <c r="Q21" s="97"/>
    </row>
    <row r="22" spans="1:17" ht="12.75" customHeight="1" x14ac:dyDescent="0.25">
      <c r="A22" s="111">
        <v>17</v>
      </c>
      <c r="B22" s="68" t="s">
        <v>128</v>
      </c>
      <c r="C22" s="68" t="s">
        <v>109</v>
      </c>
      <c r="D22" s="70" t="s">
        <v>129</v>
      </c>
      <c r="E22" s="98">
        <v>20</v>
      </c>
      <c r="F22" s="98">
        <v>17</v>
      </c>
      <c r="G22" s="95">
        <f t="shared" si="0"/>
        <v>85</v>
      </c>
      <c r="H22" s="95">
        <v>90</v>
      </c>
      <c r="I22" s="68" t="s">
        <v>103</v>
      </c>
      <c r="J22" s="98">
        <v>18</v>
      </c>
      <c r="K22" s="95">
        <f t="shared" si="1"/>
        <v>90</v>
      </c>
      <c r="L22" s="95">
        <v>90</v>
      </c>
      <c r="M22" s="68" t="s">
        <v>103</v>
      </c>
      <c r="N22" s="95">
        <f t="shared" si="2"/>
        <v>0</v>
      </c>
      <c r="O22" s="99">
        <v>1.21</v>
      </c>
      <c r="P22" s="96" t="s">
        <v>104</v>
      </c>
      <c r="Q22" s="97"/>
    </row>
    <row r="23" spans="1:17" ht="12.75" customHeight="1" x14ac:dyDescent="0.25">
      <c r="A23" s="111">
        <v>18</v>
      </c>
      <c r="B23" s="68" t="s">
        <v>128</v>
      </c>
      <c r="C23" s="68" t="s">
        <v>109</v>
      </c>
      <c r="D23" s="70" t="s">
        <v>130</v>
      </c>
      <c r="E23" s="68">
        <v>35</v>
      </c>
      <c r="F23" s="68">
        <v>26</v>
      </c>
      <c r="G23" s="95">
        <f t="shared" si="0"/>
        <v>74.285714285714292</v>
      </c>
      <c r="H23" s="95">
        <v>58.36</v>
      </c>
      <c r="I23" s="68" t="s">
        <v>101</v>
      </c>
      <c r="J23" s="68">
        <v>25</v>
      </c>
      <c r="K23" s="95">
        <f t="shared" si="1"/>
        <v>71.428571428571431</v>
      </c>
      <c r="L23" s="95">
        <v>76.400000000000006</v>
      </c>
      <c r="M23" s="68" t="s">
        <v>100</v>
      </c>
      <c r="N23" s="95">
        <f t="shared" si="2"/>
        <v>18.040000000000006</v>
      </c>
      <c r="O23" s="96">
        <v>1.73</v>
      </c>
      <c r="P23" s="96" t="s">
        <v>103</v>
      </c>
      <c r="Q23" s="97"/>
    </row>
    <row r="24" spans="1:17" ht="12.75" customHeight="1" x14ac:dyDescent="0.25">
      <c r="A24" s="111">
        <v>19</v>
      </c>
      <c r="B24" s="68" t="s">
        <v>128</v>
      </c>
      <c r="C24" s="68" t="s">
        <v>109</v>
      </c>
      <c r="D24" s="70" t="s">
        <v>322</v>
      </c>
      <c r="E24" s="68">
        <v>30</v>
      </c>
      <c r="F24" s="68">
        <v>23</v>
      </c>
      <c r="G24" s="95">
        <f t="shared" si="0"/>
        <v>76.666666666666671</v>
      </c>
      <c r="H24" s="95">
        <v>57.83</v>
      </c>
      <c r="I24" s="68" t="s">
        <v>101</v>
      </c>
      <c r="J24" s="68">
        <v>28</v>
      </c>
      <c r="K24" s="95">
        <f t="shared" si="1"/>
        <v>93.333333333333329</v>
      </c>
      <c r="L24" s="95">
        <v>76.069999999999993</v>
      </c>
      <c r="M24" s="68" t="s">
        <v>100</v>
      </c>
      <c r="N24" s="95">
        <f t="shared" si="2"/>
        <v>18.239999999999995</v>
      </c>
      <c r="O24" s="96">
        <v>1.85</v>
      </c>
      <c r="P24" s="96" t="s">
        <v>103</v>
      </c>
      <c r="Q24" s="97"/>
    </row>
    <row r="25" spans="1:17" ht="12.75" customHeight="1" x14ac:dyDescent="0.25">
      <c r="A25" s="111">
        <v>20</v>
      </c>
      <c r="B25" s="68" t="s">
        <v>128</v>
      </c>
      <c r="C25" s="68" t="s">
        <v>109</v>
      </c>
      <c r="D25" s="70" t="s">
        <v>132</v>
      </c>
      <c r="E25" s="68">
        <v>19</v>
      </c>
      <c r="F25" s="68">
        <v>16</v>
      </c>
      <c r="G25" s="95">
        <f t="shared" si="0"/>
        <v>84.210526315789465</v>
      </c>
      <c r="H25" s="95">
        <v>43.65</v>
      </c>
      <c r="I25" s="68" t="s">
        <v>101</v>
      </c>
      <c r="J25" s="68">
        <v>17</v>
      </c>
      <c r="K25" s="95">
        <f t="shared" si="1"/>
        <v>89.473684210526315</v>
      </c>
      <c r="L25" s="95">
        <v>79.42</v>
      </c>
      <c r="M25" s="68" t="s">
        <v>100</v>
      </c>
      <c r="N25" s="95">
        <f t="shared" si="2"/>
        <v>35.770000000000003</v>
      </c>
      <c r="O25" s="96">
        <v>1.98</v>
      </c>
      <c r="P25" s="96" t="s">
        <v>103</v>
      </c>
      <c r="Q25" s="97"/>
    </row>
    <row r="26" spans="1:17" ht="12.75" customHeight="1" x14ac:dyDescent="0.25">
      <c r="A26" s="111">
        <v>21</v>
      </c>
      <c r="B26" s="68" t="s">
        <v>128</v>
      </c>
      <c r="C26" s="68" t="s">
        <v>109</v>
      </c>
      <c r="D26" s="70" t="s">
        <v>133</v>
      </c>
      <c r="E26" s="68">
        <v>19</v>
      </c>
      <c r="F26" s="68">
        <v>15</v>
      </c>
      <c r="G26" s="95">
        <f t="shared" si="0"/>
        <v>78.94736842105263</v>
      </c>
      <c r="H26" s="95">
        <v>55</v>
      </c>
      <c r="I26" s="68" t="s">
        <v>101</v>
      </c>
      <c r="J26" s="68">
        <v>12</v>
      </c>
      <c r="K26" s="95">
        <f t="shared" si="1"/>
        <v>63.157894736842103</v>
      </c>
      <c r="L26" s="95">
        <v>96</v>
      </c>
      <c r="M26" s="68" t="s">
        <v>104</v>
      </c>
      <c r="N26" s="95">
        <f t="shared" si="2"/>
        <v>41</v>
      </c>
      <c r="O26" s="96">
        <v>1.34</v>
      </c>
      <c r="P26" s="96" t="s">
        <v>104</v>
      </c>
      <c r="Q26" s="97"/>
    </row>
    <row r="27" spans="1:17" ht="12.75" customHeight="1" x14ac:dyDescent="0.25">
      <c r="A27" s="111">
        <v>22</v>
      </c>
      <c r="B27" s="68" t="s">
        <v>128</v>
      </c>
      <c r="C27" s="68" t="s">
        <v>109</v>
      </c>
      <c r="D27" s="70" t="s">
        <v>134</v>
      </c>
      <c r="E27" s="68">
        <v>20</v>
      </c>
      <c r="F27" s="68">
        <v>5</v>
      </c>
      <c r="G27" s="95">
        <f t="shared" si="0"/>
        <v>25</v>
      </c>
      <c r="H27" s="95">
        <v>46</v>
      </c>
      <c r="I27" s="68" t="s">
        <v>101</v>
      </c>
      <c r="J27" s="68">
        <v>20</v>
      </c>
      <c r="K27" s="95">
        <f t="shared" si="1"/>
        <v>100</v>
      </c>
      <c r="L27" s="95">
        <v>65</v>
      </c>
      <c r="M27" s="68" t="s">
        <v>99</v>
      </c>
      <c r="N27" s="95">
        <f t="shared" si="2"/>
        <v>19</v>
      </c>
      <c r="O27" s="96">
        <v>2.44</v>
      </c>
      <c r="P27" s="96" t="s">
        <v>102</v>
      </c>
      <c r="Q27" s="97"/>
    </row>
    <row r="28" spans="1:17" ht="12.75" customHeight="1" x14ac:dyDescent="0.25">
      <c r="A28" s="111">
        <v>23</v>
      </c>
      <c r="B28" s="68" t="s">
        <v>128</v>
      </c>
      <c r="C28" s="68" t="s">
        <v>109</v>
      </c>
      <c r="D28" s="70" t="s">
        <v>135</v>
      </c>
      <c r="E28" s="68">
        <v>19</v>
      </c>
      <c r="F28" s="68">
        <v>15</v>
      </c>
      <c r="G28" s="95">
        <f t="shared" si="0"/>
        <v>78.94736842105263</v>
      </c>
      <c r="H28" s="95">
        <v>52</v>
      </c>
      <c r="I28" s="68" t="s">
        <v>101</v>
      </c>
      <c r="J28" s="68">
        <v>15</v>
      </c>
      <c r="K28" s="95">
        <f t="shared" si="1"/>
        <v>78.94736842105263</v>
      </c>
      <c r="L28" s="95">
        <v>84</v>
      </c>
      <c r="M28" s="68" t="s">
        <v>102</v>
      </c>
      <c r="N28" s="95">
        <f t="shared" si="2"/>
        <v>32</v>
      </c>
      <c r="O28" s="96">
        <v>1</v>
      </c>
      <c r="P28" s="96" t="s">
        <v>104</v>
      </c>
      <c r="Q28" s="97"/>
    </row>
    <row r="29" spans="1:17" ht="12.75" customHeight="1" x14ac:dyDescent="0.25">
      <c r="A29" s="111">
        <v>24</v>
      </c>
      <c r="B29" s="68" t="s">
        <v>128</v>
      </c>
      <c r="C29" s="68" t="s">
        <v>122</v>
      </c>
      <c r="D29" s="70" t="s">
        <v>136</v>
      </c>
      <c r="E29" s="68">
        <v>14</v>
      </c>
      <c r="F29" s="68">
        <v>12</v>
      </c>
      <c r="G29" s="95">
        <f t="shared" si="0"/>
        <v>85.714285714285708</v>
      </c>
      <c r="H29" s="95">
        <v>49.16</v>
      </c>
      <c r="I29" s="68" t="s">
        <v>101</v>
      </c>
      <c r="J29" s="68">
        <v>13</v>
      </c>
      <c r="K29" s="95">
        <f t="shared" si="1"/>
        <v>92.857142857142861</v>
      </c>
      <c r="L29" s="95">
        <v>76.150000000000006</v>
      </c>
      <c r="M29" s="68" t="s">
        <v>100</v>
      </c>
      <c r="N29" s="95">
        <f t="shared" si="2"/>
        <v>26.990000000000009</v>
      </c>
      <c r="O29" s="96">
        <v>1.53</v>
      </c>
      <c r="P29" s="96" t="s">
        <v>103</v>
      </c>
      <c r="Q29" s="97"/>
    </row>
    <row r="30" spans="1:17" ht="12.75" customHeight="1" x14ac:dyDescent="0.25">
      <c r="A30" s="111">
        <v>25</v>
      </c>
      <c r="B30" s="68" t="s">
        <v>128</v>
      </c>
      <c r="C30" s="68" t="s">
        <v>122</v>
      </c>
      <c r="D30" s="70" t="s">
        <v>137</v>
      </c>
      <c r="E30" s="68">
        <v>17</v>
      </c>
      <c r="F30" s="68">
        <v>14</v>
      </c>
      <c r="G30" s="95">
        <f t="shared" si="0"/>
        <v>82.35294117647058</v>
      </c>
      <c r="H30" s="95">
        <v>37.119999999999997</v>
      </c>
      <c r="I30" s="68" t="s">
        <v>101</v>
      </c>
      <c r="J30" s="68">
        <v>13</v>
      </c>
      <c r="K30" s="95">
        <f t="shared" si="1"/>
        <v>76.470588235294116</v>
      </c>
      <c r="L30" s="95">
        <v>85.35</v>
      </c>
      <c r="M30" s="68" t="s">
        <v>102</v>
      </c>
      <c r="N30" s="95">
        <f t="shared" si="2"/>
        <v>48.23</v>
      </c>
      <c r="O30" s="96">
        <v>1.88</v>
      </c>
      <c r="P30" s="96" t="s">
        <v>103</v>
      </c>
      <c r="Q30" s="97"/>
    </row>
    <row r="31" spans="1:17" ht="12.75" customHeight="1" x14ac:dyDescent="0.25">
      <c r="A31" s="111">
        <v>26</v>
      </c>
      <c r="B31" s="68" t="s">
        <v>128</v>
      </c>
      <c r="C31" s="68" t="s">
        <v>122</v>
      </c>
      <c r="D31" s="70" t="s">
        <v>138</v>
      </c>
      <c r="E31" s="68">
        <v>17</v>
      </c>
      <c r="F31" s="68">
        <v>14</v>
      </c>
      <c r="G31" s="95">
        <f t="shared" si="0"/>
        <v>82.35294117647058</v>
      </c>
      <c r="H31" s="95">
        <v>38.57</v>
      </c>
      <c r="I31" s="68" t="s">
        <v>101</v>
      </c>
      <c r="J31" s="68">
        <v>10</v>
      </c>
      <c r="K31" s="95">
        <f t="shared" si="1"/>
        <v>58.82352941176471</v>
      </c>
      <c r="L31" s="95">
        <v>64</v>
      </c>
      <c r="M31" s="68" t="s">
        <v>101</v>
      </c>
      <c r="N31" s="95">
        <f t="shared" si="2"/>
        <v>25.43</v>
      </c>
      <c r="O31" s="96">
        <v>2.72</v>
      </c>
      <c r="P31" s="96" t="s">
        <v>100</v>
      </c>
      <c r="Q31" s="97"/>
    </row>
    <row r="32" spans="1:17" ht="12.75" customHeight="1" x14ac:dyDescent="0.25">
      <c r="A32" s="111">
        <v>27</v>
      </c>
      <c r="B32" s="68" t="s">
        <v>128</v>
      </c>
      <c r="C32" s="68" t="s">
        <v>122</v>
      </c>
      <c r="D32" s="70" t="s">
        <v>139</v>
      </c>
      <c r="E32" s="68">
        <v>19</v>
      </c>
      <c r="F32" s="68">
        <v>13</v>
      </c>
      <c r="G32" s="95">
        <f t="shared" si="0"/>
        <v>68.421052631578945</v>
      </c>
      <c r="H32" s="95">
        <v>47</v>
      </c>
      <c r="I32" s="68" t="s">
        <v>101</v>
      </c>
      <c r="J32" s="68">
        <v>16</v>
      </c>
      <c r="K32" s="95">
        <f t="shared" si="1"/>
        <v>84.210526315789465</v>
      </c>
      <c r="L32" s="95">
        <v>91</v>
      </c>
      <c r="M32" s="68" t="s">
        <v>103</v>
      </c>
      <c r="N32" s="95">
        <f t="shared" si="2"/>
        <v>44</v>
      </c>
      <c r="O32" s="96">
        <v>1.03</v>
      </c>
      <c r="P32" s="96" t="s">
        <v>104</v>
      </c>
      <c r="Q32" s="97"/>
    </row>
    <row r="33" spans="1:17" ht="12.75" customHeight="1" x14ac:dyDescent="0.25">
      <c r="A33" s="111">
        <v>28</v>
      </c>
      <c r="B33" s="68" t="s">
        <v>128</v>
      </c>
      <c r="C33" s="68" t="s">
        <v>122</v>
      </c>
      <c r="D33" s="70" t="s">
        <v>140</v>
      </c>
      <c r="E33" s="68">
        <v>17</v>
      </c>
      <c r="F33" s="68">
        <v>15</v>
      </c>
      <c r="G33" s="95">
        <f t="shared" si="0"/>
        <v>88.235294117647058</v>
      </c>
      <c r="H33" s="95">
        <v>46.62</v>
      </c>
      <c r="I33" s="68" t="s">
        <v>101</v>
      </c>
      <c r="J33" s="68">
        <v>13</v>
      </c>
      <c r="K33" s="95">
        <f t="shared" si="1"/>
        <v>76.470588235294116</v>
      </c>
      <c r="L33" s="95">
        <v>65.680000000000007</v>
      </c>
      <c r="M33" s="68" t="s">
        <v>99</v>
      </c>
      <c r="N33" s="95">
        <f t="shared" si="2"/>
        <v>19.060000000000009</v>
      </c>
      <c r="O33" s="96">
        <v>1.1599999999999999</v>
      </c>
      <c r="P33" s="96" t="s">
        <v>104</v>
      </c>
      <c r="Q33" s="97"/>
    </row>
    <row r="34" spans="1:17" ht="12.75" customHeight="1" x14ac:dyDescent="0.25">
      <c r="A34" s="111">
        <v>29</v>
      </c>
      <c r="B34" s="68" t="s">
        <v>141</v>
      </c>
      <c r="C34" s="68" t="s">
        <v>142</v>
      </c>
      <c r="D34" s="70" t="s">
        <v>143</v>
      </c>
      <c r="E34" s="68">
        <v>12</v>
      </c>
      <c r="F34" s="68">
        <v>5</v>
      </c>
      <c r="G34" s="95">
        <f t="shared" si="0"/>
        <v>41.666666666666671</v>
      </c>
      <c r="H34" s="100">
        <v>62</v>
      </c>
      <c r="I34" s="98" t="s">
        <v>101</v>
      </c>
      <c r="J34" s="68">
        <v>7</v>
      </c>
      <c r="K34" s="95">
        <f t="shared" si="1"/>
        <v>58.333333333333336</v>
      </c>
      <c r="L34" s="95">
        <v>90</v>
      </c>
      <c r="M34" s="68" t="s">
        <v>103</v>
      </c>
      <c r="N34" s="95">
        <f t="shared" si="2"/>
        <v>28</v>
      </c>
      <c r="O34" s="68">
        <v>2.79</v>
      </c>
      <c r="P34" s="98" t="s">
        <v>100</v>
      </c>
      <c r="Q34" s="97"/>
    </row>
    <row r="35" spans="1:17" ht="12.75" customHeight="1" x14ac:dyDescent="0.25">
      <c r="A35" s="111">
        <v>30</v>
      </c>
      <c r="B35" s="68" t="s">
        <v>141</v>
      </c>
      <c r="C35" s="68" t="s">
        <v>109</v>
      </c>
      <c r="D35" s="70" t="s">
        <v>144</v>
      </c>
      <c r="E35" s="68">
        <v>21</v>
      </c>
      <c r="F35" s="68">
        <v>14</v>
      </c>
      <c r="G35" s="95">
        <f t="shared" si="0"/>
        <v>66.666666666666657</v>
      </c>
      <c r="H35" s="95">
        <v>38</v>
      </c>
      <c r="I35" s="68" t="s">
        <v>101</v>
      </c>
      <c r="J35" s="68">
        <v>11</v>
      </c>
      <c r="K35" s="95">
        <f t="shared" si="1"/>
        <v>52.380952380952387</v>
      </c>
      <c r="L35" s="95">
        <v>37</v>
      </c>
      <c r="M35" s="68" t="s">
        <v>101</v>
      </c>
      <c r="N35" s="95">
        <f t="shared" si="2"/>
        <v>-1</v>
      </c>
      <c r="O35" s="68">
        <v>3.24</v>
      </c>
      <c r="P35" s="98" t="s">
        <v>99</v>
      </c>
      <c r="Q35" s="97"/>
    </row>
    <row r="36" spans="1:17" ht="12.75" customHeight="1" x14ac:dyDescent="0.25">
      <c r="A36" s="111">
        <v>31</v>
      </c>
      <c r="B36" s="68" t="s">
        <v>141</v>
      </c>
      <c r="C36" s="68" t="s">
        <v>109</v>
      </c>
      <c r="D36" s="70" t="s">
        <v>145</v>
      </c>
      <c r="E36" s="68">
        <v>19</v>
      </c>
      <c r="F36" s="68">
        <v>17</v>
      </c>
      <c r="G36" s="95">
        <f t="shared" si="0"/>
        <v>89.473684210526315</v>
      </c>
      <c r="H36" s="95">
        <v>39</v>
      </c>
      <c r="I36" s="68" t="s">
        <v>101</v>
      </c>
      <c r="J36" s="68">
        <v>15</v>
      </c>
      <c r="K36" s="95">
        <f t="shared" si="1"/>
        <v>78.94736842105263</v>
      </c>
      <c r="L36" s="95">
        <v>47</v>
      </c>
      <c r="M36" s="68" t="s">
        <v>101</v>
      </c>
      <c r="N36" s="95">
        <f t="shared" si="2"/>
        <v>8</v>
      </c>
      <c r="O36" s="68">
        <v>2.82</v>
      </c>
      <c r="P36" s="101" t="s">
        <v>100</v>
      </c>
      <c r="Q36" s="97"/>
    </row>
    <row r="37" spans="1:17" ht="12.75" customHeight="1" x14ac:dyDescent="0.25">
      <c r="A37" s="111">
        <v>32</v>
      </c>
      <c r="B37" s="68" t="s">
        <v>141</v>
      </c>
      <c r="C37" s="68" t="s">
        <v>109</v>
      </c>
      <c r="D37" s="70" t="s">
        <v>146</v>
      </c>
      <c r="E37" s="68">
        <v>15</v>
      </c>
      <c r="F37" s="68">
        <v>15</v>
      </c>
      <c r="G37" s="95">
        <f t="shared" si="0"/>
        <v>100</v>
      </c>
      <c r="H37" s="95">
        <v>47</v>
      </c>
      <c r="I37" s="68" t="s">
        <v>101</v>
      </c>
      <c r="J37" s="68">
        <v>12</v>
      </c>
      <c r="K37" s="95">
        <f t="shared" si="1"/>
        <v>80</v>
      </c>
      <c r="L37" s="95">
        <v>86</v>
      </c>
      <c r="M37" s="68" t="s">
        <v>102</v>
      </c>
      <c r="N37" s="95">
        <f t="shared" si="2"/>
        <v>39</v>
      </c>
      <c r="O37" s="68">
        <v>3.26</v>
      </c>
      <c r="P37" s="98" t="s">
        <v>99</v>
      </c>
      <c r="Q37" s="97"/>
    </row>
    <row r="38" spans="1:17" ht="12.75" customHeight="1" x14ac:dyDescent="0.25">
      <c r="A38" s="111">
        <v>33</v>
      </c>
      <c r="B38" s="68" t="s">
        <v>141</v>
      </c>
      <c r="C38" s="68" t="s">
        <v>109</v>
      </c>
      <c r="D38" s="70" t="s">
        <v>147</v>
      </c>
      <c r="E38" s="68">
        <v>20</v>
      </c>
      <c r="F38" s="68">
        <v>15</v>
      </c>
      <c r="G38" s="95">
        <f t="shared" si="0"/>
        <v>75</v>
      </c>
      <c r="H38" s="95">
        <v>48</v>
      </c>
      <c r="I38" s="68" t="s">
        <v>101</v>
      </c>
      <c r="J38" s="68">
        <v>15</v>
      </c>
      <c r="K38" s="95">
        <f t="shared" si="1"/>
        <v>75</v>
      </c>
      <c r="L38" s="95">
        <v>75.33</v>
      </c>
      <c r="M38" s="68" t="s">
        <v>100</v>
      </c>
      <c r="N38" s="95">
        <f t="shared" si="2"/>
        <v>27.33</v>
      </c>
      <c r="O38" s="68">
        <v>2.64</v>
      </c>
      <c r="P38" s="98" t="s">
        <v>100</v>
      </c>
      <c r="Q38" s="97"/>
    </row>
    <row r="39" spans="1:17" ht="12.75" customHeight="1" x14ac:dyDescent="0.25">
      <c r="A39" s="111">
        <v>34</v>
      </c>
      <c r="B39" s="68" t="s">
        <v>141</v>
      </c>
      <c r="C39" s="68" t="s">
        <v>109</v>
      </c>
      <c r="D39" s="70" t="s">
        <v>148</v>
      </c>
      <c r="E39" s="68">
        <v>12</v>
      </c>
      <c r="F39" s="68">
        <v>8</v>
      </c>
      <c r="G39" s="95">
        <f t="shared" si="0"/>
        <v>66.666666666666657</v>
      </c>
      <c r="H39" s="95">
        <v>41</v>
      </c>
      <c r="I39" s="68" t="s">
        <v>101</v>
      </c>
      <c r="J39" s="68">
        <v>8</v>
      </c>
      <c r="K39" s="95">
        <f t="shared" si="1"/>
        <v>66.666666666666657</v>
      </c>
      <c r="L39" s="95">
        <v>90</v>
      </c>
      <c r="M39" s="68" t="s">
        <v>103</v>
      </c>
      <c r="N39" s="95">
        <f t="shared" si="2"/>
        <v>49</v>
      </c>
      <c r="O39" s="68">
        <v>2.67</v>
      </c>
      <c r="P39" s="98" t="s">
        <v>100</v>
      </c>
      <c r="Q39" s="97"/>
    </row>
    <row r="40" spans="1:17" ht="12.75" customHeight="1" x14ac:dyDescent="0.25">
      <c r="A40" s="111">
        <v>35</v>
      </c>
      <c r="B40" s="68" t="s">
        <v>141</v>
      </c>
      <c r="C40" s="68" t="s">
        <v>109</v>
      </c>
      <c r="D40" s="70" t="s">
        <v>149</v>
      </c>
      <c r="E40" s="68">
        <v>16</v>
      </c>
      <c r="F40" s="68">
        <v>11</v>
      </c>
      <c r="G40" s="95">
        <f t="shared" si="0"/>
        <v>68.75</v>
      </c>
      <c r="H40" s="95">
        <v>44</v>
      </c>
      <c r="I40" s="68" t="s">
        <v>101</v>
      </c>
      <c r="J40" s="68">
        <v>9</v>
      </c>
      <c r="K40" s="95">
        <f t="shared" si="1"/>
        <v>56.25</v>
      </c>
      <c r="L40" s="95">
        <v>61</v>
      </c>
      <c r="M40" s="68" t="s">
        <v>101</v>
      </c>
      <c r="N40" s="95">
        <f t="shared" si="2"/>
        <v>17</v>
      </c>
      <c r="O40" s="68">
        <v>2.61</v>
      </c>
      <c r="P40" s="98" t="s">
        <v>100</v>
      </c>
      <c r="Q40" s="97"/>
    </row>
    <row r="41" spans="1:17" ht="12.75" customHeight="1" x14ac:dyDescent="0.25">
      <c r="A41" s="111">
        <v>36</v>
      </c>
      <c r="B41" s="68" t="s">
        <v>141</v>
      </c>
      <c r="C41" s="68" t="s">
        <v>109</v>
      </c>
      <c r="D41" s="70" t="s">
        <v>150</v>
      </c>
      <c r="E41" s="68">
        <v>3</v>
      </c>
      <c r="F41" s="68">
        <v>3</v>
      </c>
      <c r="G41" s="95">
        <f t="shared" si="0"/>
        <v>100</v>
      </c>
      <c r="H41" s="95">
        <v>43.33</v>
      </c>
      <c r="I41" s="68" t="s">
        <v>101</v>
      </c>
      <c r="J41" s="68">
        <v>2</v>
      </c>
      <c r="K41" s="95">
        <f t="shared" si="1"/>
        <v>66.666666666666657</v>
      </c>
      <c r="L41" s="95">
        <v>40</v>
      </c>
      <c r="M41" s="68" t="s">
        <v>101</v>
      </c>
      <c r="N41" s="95">
        <f t="shared" si="2"/>
        <v>-3.3299999999999983</v>
      </c>
      <c r="O41" s="68">
        <v>3.17</v>
      </c>
      <c r="P41" s="98" t="s">
        <v>99</v>
      </c>
      <c r="Q41" s="97"/>
    </row>
    <row r="42" spans="1:17" ht="12.75" customHeight="1" x14ac:dyDescent="0.25">
      <c r="A42" s="111">
        <v>37</v>
      </c>
      <c r="B42" s="68" t="s">
        <v>141</v>
      </c>
      <c r="C42" s="68" t="s">
        <v>109</v>
      </c>
      <c r="D42" s="70" t="s">
        <v>151</v>
      </c>
      <c r="E42" s="68">
        <v>16</v>
      </c>
      <c r="F42" s="68">
        <v>14</v>
      </c>
      <c r="G42" s="95">
        <f t="shared" si="0"/>
        <v>87.5</v>
      </c>
      <c r="H42" s="95">
        <v>57.14</v>
      </c>
      <c r="I42" s="68" t="s">
        <v>101</v>
      </c>
      <c r="J42" s="68">
        <v>12</v>
      </c>
      <c r="K42" s="95">
        <f t="shared" si="1"/>
        <v>75</v>
      </c>
      <c r="L42" s="95">
        <v>67.5</v>
      </c>
      <c r="M42" s="68" t="s">
        <v>99</v>
      </c>
      <c r="N42" s="95">
        <f t="shared" si="2"/>
        <v>10.36</v>
      </c>
      <c r="O42" s="68">
        <v>2.44</v>
      </c>
      <c r="P42" s="98" t="s">
        <v>102</v>
      </c>
      <c r="Q42" s="97"/>
    </row>
    <row r="43" spans="1:17" ht="12.75" customHeight="1" x14ac:dyDescent="0.25">
      <c r="A43" s="111">
        <v>38</v>
      </c>
      <c r="B43" s="68" t="s">
        <v>141</v>
      </c>
      <c r="C43" s="68" t="s">
        <v>122</v>
      </c>
      <c r="D43" s="70" t="s">
        <v>152</v>
      </c>
      <c r="E43" s="68">
        <v>6</v>
      </c>
      <c r="F43" s="68">
        <v>6</v>
      </c>
      <c r="G43" s="95">
        <f t="shared" si="0"/>
        <v>100</v>
      </c>
      <c r="H43" s="100">
        <v>50</v>
      </c>
      <c r="I43" s="98" t="s">
        <v>101</v>
      </c>
      <c r="J43" s="68">
        <v>5</v>
      </c>
      <c r="K43" s="95">
        <f t="shared" si="1"/>
        <v>83.333333333333343</v>
      </c>
      <c r="L43" s="95">
        <v>68</v>
      </c>
      <c r="M43" s="68" t="s">
        <v>99</v>
      </c>
      <c r="N43" s="95">
        <f t="shared" si="2"/>
        <v>18</v>
      </c>
      <c r="O43" s="68">
        <v>1.25</v>
      </c>
      <c r="P43" s="98" t="s">
        <v>104</v>
      </c>
      <c r="Q43" s="97"/>
    </row>
    <row r="44" spans="1:17" ht="12.75" customHeight="1" x14ac:dyDescent="0.25">
      <c r="A44" s="111">
        <v>39</v>
      </c>
      <c r="B44" s="68" t="s">
        <v>153</v>
      </c>
      <c r="C44" s="68" t="s">
        <v>109</v>
      </c>
      <c r="D44" s="70" t="s">
        <v>154</v>
      </c>
      <c r="E44" s="68">
        <v>15</v>
      </c>
      <c r="F44" s="68">
        <v>14</v>
      </c>
      <c r="G44" s="95">
        <f t="shared" si="0"/>
        <v>93.333333333333329</v>
      </c>
      <c r="H44" s="95">
        <v>36</v>
      </c>
      <c r="I44" s="68" t="s">
        <v>101</v>
      </c>
      <c r="J44" s="68">
        <v>14</v>
      </c>
      <c r="K44" s="95">
        <f t="shared" si="1"/>
        <v>93.333333333333329</v>
      </c>
      <c r="L44" s="95">
        <v>86</v>
      </c>
      <c r="M44" s="68" t="s">
        <v>102</v>
      </c>
      <c r="N44" s="95">
        <f t="shared" si="2"/>
        <v>50</v>
      </c>
      <c r="O44" s="96">
        <v>2.17</v>
      </c>
      <c r="P44" s="96" t="s">
        <v>102</v>
      </c>
      <c r="Q44" s="97"/>
    </row>
    <row r="45" spans="1:17" ht="12.75" customHeight="1" x14ac:dyDescent="0.25">
      <c r="A45" s="111">
        <v>40</v>
      </c>
      <c r="B45" s="68" t="s">
        <v>153</v>
      </c>
      <c r="C45" s="68" t="s">
        <v>109</v>
      </c>
      <c r="D45" s="70" t="s">
        <v>155</v>
      </c>
      <c r="E45" s="68">
        <v>15</v>
      </c>
      <c r="F45" s="68">
        <v>13</v>
      </c>
      <c r="G45" s="95">
        <f t="shared" si="0"/>
        <v>86.666666666666671</v>
      </c>
      <c r="H45" s="95">
        <v>44</v>
      </c>
      <c r="I45" s="68" t="s">
        <v>101</v>
      </c>
      <c r="J45" s="68">
        <v>13</v>
      </c>
      <c r="K45" s="95">
        <f t="shared" si="1"/>
        <v>86.666666666666671</v>
      </c>
      <c r="L45" s="95">
        <v>42</v>
      </c>
      <c r="M45" s="68" t="s">
        <v>101</v>
      </c>
      <c r="N45" s="95">
        <f t="shared" si="2"/>
        <v>-2</v>
      </c>
      <c r="O45" s="96">
        <v>3.29</v>
      </c>
      <c r="P45" s="96" t="s">
        <v>99</v>
      </c>
      <c r="Q45" s="97"/>
    </row>
    <row r="46" spans="1:17" ht="12.75" customHeight="1" x14ac:dyDescent="0.25">
      <c r="A46" s="111">
        <v>41</v>
      </c>
      <c r="B46" s="68" t="s">
        <v>153</v>
      </c>
      <c r="C46" s="68" t="s">
        <v>109</v>
      </c>
      <c r="D46" s="70" t="s">
        <v>156</v>
      </c>
      <c r="E46" s="68">
        <v>15</v>
      </c>
      <c r="F46" s="68">
        <v>13</v>
      </c>
      <c r="G46" s="95">
        <f t="shared" si="0"/>
        <v>86.666666666666671</v>
      </c>
      <c r="H46" s="95">
        <v>55</v>
      </c>
      <c r="I46" s="68" t="s">
        <v>101</v>
      </c>
      <c r="J46" s="68">
        <v>13</v>
      </c>
      <c r="K46" s="95">
        <f t="shared" si="1"/>
        <v>86.666666666666671</v>
      </c>
      <c r="L46" s="95">
        <v>53</v>
      </c>
      <c r="M46" s="68" t="s">
        <v>101</v>
      </c>
      <c r="N46" s="95">
        <f t="shared" si="2"/>
        <v>-2</v>
      </c>
      <c r="O46" s="96">
        <v>3.57</v>
      </c>
      <c r="P46" s="96" t="s">
        <v>101</v>
      </c>
      <c r="Q46" s="97"/>
    </row>
    <row r="47" spans="1:17" ht="12.75" customHeight="1" x14ac:dyDescent="0.25">
      <c r="A47" s="111">
        <v>42</v>
      </c>
      <c r="B47" s="68" t="s">
        <v>153</v>
      </c>
      <c r="C47" s="68" t="s">
        <v>109</v>
      </c>
      <c r="D47" s="70" t="s">
        <v>323</v>
      </c>
      <c r="E47" s="68">
        <v>15</v>
      </c>
      <c r="F47" s="68">
        <v>13</v>
      </c>
      <c r="G47" s="95">
        <f t="shared" si="0"/>
        <v>86.666666666666671</v>
      </c>
      <c r="H47" s="95">
        <v>35</v>
      </c>
      <c r="I47" s="68" t="s">
        <v>101</v>
      </c>
      <c r="J47" s="68">
        <v>13</v>
      </c>
      <c r="K47" s="95">
        <f t="shared" si="1"/>
        <v>86.666666666666671</v>
      </c>
      <c r="L47" s="95">
        <v>100</v>
      </c>
      <c r="M47" s="68" t="s">
        <v>104</v>
      </c>
      <c r="N47" s="95">
        <f t="shared" si="2"/>
        <v>65</v>
      </c>
      <c r="O47" s="96">
        <v>3.52</v>
      </c>
      <c r="P47" s="96" t="s">
        <v>101</v>
      </c>
      <c r="Q47" s="97"/>
    </row>
    <row r="48" spans="1:17" ht="12.75" customHeight="1" x14ac:dyDescent="0.25">
      <c r="A48" s="111">
        <v>43</v>
      </c>
      <c r="B48" s="68" t="s">
        <v>153</v>
      </c>
      <c r="C48" s="68" t="s">
        <v>109</v>
      </c>
      <c r="D48" s="70" t="s">
        <v>324</v>
      </c>
      <c r="E48" s="68">
        <v>15</v>
      </c>
      <c r="F48" s="68">
        <v>12</v>
      </c>
      <c r="G48" s="95">
        <f t="shared" si="0"/>
        <v>80</v>
      </c>
      <c r="H48" s="95">
        <v>40</v>
      </c>
      <c r="I48" s="68" t="s">
        <v>101</v>
      </c>
      <c r="J48" s="68">
        <v>14</v>
      </c>
      <c r="K48" s="95">
        <f t="shared" si="1"/>
        <v>93.333333333333329</v>
      </c>
      <c r="L48" s="95">
        <v>76</v>
      </c>
      <c r="M48" s="68" t="s">
        <v>100</v>
      </c>
      <c r="N48" s="95">
        <f t="shared" si="2"/>
        <v>36</v>
      </c>
      <c r="O48" s="96">
        <v>3.56</v>
      </c>
      <c r="P48" s="96" t="s">
        <v>101</v>
      </c>
      <c r="Q48" s="97"/>
    </row>
    <row r="49" spans="1:17" ht="12.75" customHeight="1" x14ac:dyDescent="0.25">
      <c r="A49" s="111">
        <v>44</v>
      </c>
      <c r="B49" s="68" t="s">
        <v>153</v>
      </c>
      <c r="C49" s="68" t="s">
        <v>122</v>
      </c>
      <c r="D49" s="70" t="s">
        <v>325</v>
      </c>
      <c r="E49" s="68">
        <v>13</v>
      </c>
      <c r="F49" s="68">
        <v>10</v>
      </c>
      <c r="G49" s="95">
        <f t="shared" si="0"/>
        <v>76.923076923076934</v>
      </c>
      <c r="H49" s="95">
        <v>38</v>
      </c>
      <c r="I49" s="68" t="s">
        <v>101</v>
      </c>
      <c r="J49" s="68">
        <v>11</v>
      </c>
      <c r="K49" s="95">
        <f t="shared" si="1"/>
        <v>84.615384615384613</v>
      </c>
      <c r="L49" s="95">
        <v>94</v>
      </c>
      <c r="M49" s="68" t="s">
        <v>104</v>
      </c>
      <c r="N49" s="95">
        <f t="shared" si="2"/>
        <v>56</v>
      </c>
      <c r="O49" s="96">
        <v>1.27</v>
      </c>
      <c r="P49" s="96" t="s">
        <v>104</v>
      </c>
      <c r="Q49" s="97"/>
    </row>
    <row r="50" spans="1:17" ht="12.75" customHeight="1" x14ac:dyDescent="0.25">
      <c r="A50" s="111">
        <v>45</v>
      </c>
      <c r="B50" s="68" t="s">
        <v>153</v>
      </c>
      <c r="C50" s="68" t="s">
        <v>122</v>
      </c>
      <c r="D50" s="70" t="s">
        <v>160</v>
      </c>
      <c r="E50" s="68">
        <v>12</v>
      </c>
      <c r="F50" s="68">
        <v>11</v>
      </c>
      <c r="G50" s="95">
        <f t="shared" si="0"/>
        <v>91.666666666666657</v>
      </c>
      <c r="H50" s="95">
        <v>59</v>
      </c>
      <c r="I50" s="68" t="s">
        <v>101</v>
      </c>
      <c r="J50" s="68">
        <v>11</v>
      </c>
      <c r="K50" s="95">
        <f t="shared" si="1"/>
        <v>91.666666666666657</v>
      </c>
      <c r="L50" s="95">
        <v>67</v>
      </c>
      <c r="M50" s="68" t="s">
        <v>99</v>
      </c>
      <c r="N50" s="95">
        <f t="shared" si="2"/>
        <v>8</v>
      </c>
      <c r="O50" s="96">
        <v>1.1499999999999999</v>
      </c>
      <c r="P50" s="96" t="s">
        <v>104</v>
      </c>
      <c r="Q50" s="97"/>
    </row>
    <row r="51" spans="1:17" ht="12.75" customHeight="1" x14ac:dyDescent="0.25">
      <c r="A51" s="111">
        <v>46</v>
      </c>
      <c r="B51" s="68" t="s">
        <v>153</v>
      </c>
      <c r="C51" s="68" t="s">
        <v>122</v>
      </c>
      <c r="D51" s="70" t="s">
        <v>161</v>
      </c>
      <c r="E51" s="68">
        <v>12</v>
      </c>
      <c r="F51" s="68">
        <v>10</v>
      </c>
      <c r="G51" s="95">
        <f t="shared" si="0"/>
        <v>83.333333333333343</v>
      </c>
      <c r="H51" s="95">
        <v>48</v>
      </c>
      <c r="I51" s="68" t="s">
        <v>101</v>
      </c>
      <c r="J51" s="68">
        <v>12</v>
      </c>
      <c r="K51" s="95">
        <f t="shared" si="1"/>
        <v>100</v>
      </c>
      <c r="L51" s="95">
        <v>96</v>
      </c>
      <c r="M51" s="68" t="s">
        <v>104</v>
      </c>
      <c r="N51" s="95">
        <f t="shared" si="2"/>
        <v>48</v>
      </c>
      <c r="O51" s="96">
        <v>1.25</v>
      </c>
      <c r="P51" s="96" t="s">
        <v>104</v>
      </c>
      <c r="Q51" s="97"/>
    </row>
    <row r="52" spans="1:17" ht="12.75" customHeight="1" x14ac:dyDescent="0.25">
      <c r="A52" s="111">
        <v>47</v>
      </c>
      <c r="B52" s="68" t="s">
        <v>153</v>
      </c>
      <c r="C52" s="68" t="s">
        <v>122</v>
      </c>
      <c r="D52" s="70" t="s">
        <v>162</v>
      </c>
      <c r="E52" s="68">
        <v>12</v>
      </c>
      <c r="F52" s="68">
        <v>11</v>
      </c>
      <c r="G52" s="95">
        <f t="shared" si="0"/>
        <v>91.666666666666657</v>
      </c>
      <c r="H52" s="95">
        <v>46</v>
      </c>
      <c r="I52" s="68" t="s">
        <v>101</v>
      </c>
      <c r="J52" s="68">
        <v>11</v>
      </c>
      <c r="K52" s="95">
        <f t="shared" si="1"/>
        <v>91.666666666666657</v>
      </c>
      <c r="L52" s="95">
        <v>51</v>
      </c>
      <c r="M52" s="68" t="s">
        <v>101</v>
      </c>
      <c r="N52" s="95">
        <f t="shared" si="2"/>
        <v>5</v>
      </c>
      <c r="O52" s="96">
        <v>1.77</v>
      </c>
      <c r="P52" s="96" t="s">
        <v>103</v>
      </c>
      <c r="Q52" s="97"/>
    </row>
    <row r="53" spans="1:17" ht="12.75" customHeight="1" x14ac:dyDescent="0.25">
      <c r="A53" s="111">
        <v>48</v>
      </c>
      <c r="B53" s="68" t="s">
        <v>163</v>
      </c>
      <c r="C53" s="68" t="s">
        <v>109</v>
      </c>
      <c r="D53" s="70" t="s">
        <v>165</v>
      </c>
      <c r="E53" s="68">
        <v>26</v>
      </c>
      <c r="F53" s="68">
        <v>21</v>
      </c>
      <c r="G53" s="95">
        <f t="shared" si="0"/>
        <v>80.769230769230774</v>
      </c>
      <c r="H53" s="95">
        <v>38</v>
      </c>
      <c r="I53" s="68" t="s">
        <v>101</v>
      </c>
      <c r="J53" s="68">
        <v>23</v>
      </c>
      <c r="K53" s="95">
        <f t="shared" si="1"/>
        <v>88.461538461538453</v>
      </c>
      <c r="L53" s="95">
        <v>40</v>
      </c>
      <c r="M53" s="68" t="s">
        <v>101</v>
      </c>
      <c r="N53" s="95">
        <f t="shared" si="2"/>
        <v>2</v>
      </c>
      <c r="O53" s="96">
        <v>3.88</v>
      </c>
      <c r="P53" s="96" t="s">
        <v>101</v>
      </c>
      <c r="Q53" s="97"/>
    </row>
    <row r="54" spans="1:17" ht="12.75" customHeight="1" x14ac:dyDescent="0.25">
      <c r="A54" s="111">
        <v>49</v>
      </c>
      <c r="B54" s="68" t="s">
        <v>163</v>
      </c>
      <c r="C54" s="68" t="s">
        <v>109</v>
      </c>
      <c r="D54" s="70" t="s">
        <v>166</v>
      </c>
      <c r="E54" s="68">
        <v>11</v>
      </c>
      <c r="F54" s="68">
        <v>9</v>
      </c>
      <c r="G54" s="95">
        <f t="shared" si="0"/>
        <v>81.818181818181827</v>
      </c>
      <c r="H54" s="95">
        <v>26</v>
      </c>
      <c r="I54" s="68" t="s">
        <v>101</v>
      </c>
      <c r="J54" s="68">
        <v>11</v>
      </c>
      <c r="K54" s="95">
        <f t="shared" si="1"/>
        <v>100</v>
      </c>
      <c r="L54" s="95">
        <v>89</v>
      </c>
      <c r="M54" s="68" t="s">
        <v>103</v>
      </c>
      <c r="N54" s="95">
        <f t="shared" si="2"/>
        <v>63</v>
      </c>
      <c r="O54" s="96">
        <v>1.73</v>
      </c>
      <c r="P54" s="96" t="s">
        <v>103</v>
      </c>
      <c r="Q54" s="97"/>
    </row>
    <row r="55" spans="1:17" ht="12.75" customHeight="1" x14ac:dyDescent="0.25">
      <c r="A55" s="111">
        <v>50</v>
      </c>
      <c r="B55" s="68" t="s">
        <v>163</v>
      </c>
      <c r="C55" s="68" t="s">
        <v>109</v>
      </c>
      <c r="D55" s="70" t="s">
        <v>167</v>
      </c>
      <c r="E55" s="68">
        <v>19</v>
      </c>
      <c r="F55" s="68">
        <v>15</v>
      </c>
      <c r="G55" s="95">
        <f t="shared" si="0"/>
        <v>78.94736842105263</v>
      </c>
      <c r="H55" s="95">
        <v>72</v>
      </c>
      <c r="I55" s="68" t="s">
        <v>99</v>
      </c>
      <c r="J55" s="68">
        <v>15</v>
      </c>
      <c r="K55" s="95">
        <f t="shared" si="1"/>
        <v>78.94736842105263</v>
      </c>
      <c r="L55" s="95">
        <v>91.8</v>
      </c>
      <c r="M55" s="68" t="s">
        <v>103</v>
      </c>
      <c r="N55" s="95">
        <f t="shared" si="2"/>
        <v>19.799999999999997</v>
      </c>
      <c r="O55" s="96">
        <v>2.79</v>
      </c>
      <c r="P55" s="96" t="s">
        <v>100</v>
      </c>
      <c r="Q55" s="97"/>
    </row>
    <row r="56" spans="1:17" ht="12.75" customHeight="1" x14ac:dyDescent="0.25">
      <c r="A56" s="111">
        <v>51</v>
      </c>
      <c r="B56" s="68" t="s">
        <v>163</v>
      </c>
      <c r="C56" s="68" t="s">
        <v>109</v>
      </c>
      <c r="D56" s="70" t="s">
        <v>168</v>
      </c>
      <c r="E56" s="68">
        <v>21</v>
      </c>
      <c r="F56" s="68">
        <v>12</v>
      </c>
      <c r="G56" s="95">
        <f t="shared" si="0"/>
        <v>57.142857142857139</v>
      </c>
      <c r="H56" s="95">
        <v>59</v>
      </c>
      <c r="I56" s="68" t="s">
        <v>101</v>
      </c>
      <c r="J56" s="68">
        <v>13</v>
      </c>
      <c r="K56" s="95">
        <f t="shared" si="1"/>
        <v>61.904761904761905</v>
      </c>
      <c r="L56" s="95">
        <v>61</v>
      </c>
      <c r="M56" s="68" t="s">
        <v>101</v>
      </c>
      <c r="N56" s="95">
        <f t="shared" si="2"/>
        <v>2</v>
      </c>
      <c r="O56" s="96">
        <v>3.21</v>
      </c>
      <c r="P56" s="96" t="s">
        <v>99</v>
      </c>
      <c r="Q56" s="97"/>
    </row>
    <row r="57" spans="1:17" ht="12.75" customHeight="1" x14ac:dyDescent="0.25">
      <c r="A57" s="111">
        <v>52</v>
      </c>
      <c r="B57" s="68" t="s">
        <v>163</v>
      </c>
      <c r="C57" s="68" t="s">
        <v>109</v>
      </c>
      <c r="D57" s="70" t="s">
        <v>158</v>
      </c>
      <c r="E57" s="68">
        <v>22</v>
      </c>
      <c r="F57" s="68">
        <v>19</v>
      </c>
      <c r="G57" s="95">
        <f t="shared" si="0"/>
        <v>86.36363636363636</v>
      </c>
      <c r="H57" s="95">
        <v>34</v>
      </c>
      <c r="I57" s="68" t="s">
        <v>101</v>
      </c>
      <c r="J57" s="68">
        <v>17</v>
      </c>
      <c r="K57" s="95">
        <f t="shared" si="1"/>
        <v>77.272727272727266</v>
      </c>
      <c r="L57" s="95">
        <v>81</v>
      </c>
      <c r="M57" s="68" t="s">
        <v>102</v>
      </c>
      <c r="N57" s="95">
        <f t="shared" si="2"/>
        <v>47</v>
      </c>
      <c r="O57" s="96">
        <v>3.26</v>
      </c>
      <c r="P57" s="96" t="s">
        <v>99</v>
      </c>
      <c r="Q57" s="97"/>
    </row>
    <row r="58" spans="1:17" ht="12.75" customHeight="1" x14ac:dyDescent="0.25">
      <c r="A58" s="111">
        <v>53</v>
      </c>
      <c r="B58" s="68" t="s">
        <v>169</v>
      </c>
      <c r="C58" s="68" t="s">
        <v>109</v>
      </c>
      <c r="D58" s="70" t="s">
        <v>170</v>
      </c>
      <c r="E58" s="68">
        <v>58</v>
      </c>
      <c r="F58" s="68">
        <v>50</v>
      </c>
      <c r="G58" s="95">
        <f t="shared" si="0"/>
        <v>86.206896551724128</v>
      </c>
      <c r="H58" s="95">
        <v>54</v>
      </c>
      <c r="I58" s="68" t="s">
        <v>101</v>
      </c>
      <c r="J58" s="68">
        <v>46</v>
      </c>
      <c r="K58" s="95">
        <f t="shared" si="1"/>
        <v>79.310344827586206</v>
      </c>
      <c r="L58" s="100">
        <v>86</v>
      </c>
      <c r="M58" s="68" t="s">
        <v>102</v>
      </c>
      <c r="N58" s="95">
        <f t="shared" si="2"/>
        <v>32</v>
      </c>
      <c r="O58" s="96">
        <v>3.28</v>
      </c>
      <c r="P58" s="96" t="s">
        <v>99</v>
      </c>
      <c r="Q58" s="97"/>
    </row>
    <row r="59" spans="1:17" ht="12.75" customHeight="1" x14ac:dyDescent="0.25">
      <c r="A59" s="111">
        <v>54</v>
      </c>
      <c r="B59" s="68" t="s">
        <v>169</v>
      </c>
      <c r="C59" s="68" t="s">
        <v>109</v>
      </c>
      <c r="D59" s="70" t="s">
        <v>171</v>
      </c>
      <c r="E59" s="68">
        <v>64</v>
      </c>
      <c r="F59" s="68">
        <v>54</v>
      </c>
      <c r="G59" s="95">
        <f t="shared" si="0"/>
        <v>84.375</v>
      </c>
      <c r="H59" s="95">
        <v>51</v>
      </c>
      <c r="I59" s="68" t="s">
        <v>101</v>
      </c>
      <c r="J59" s="68">
        <v>48</v>
      </c>
      <c r="K59" s="95">
        <f t="shared" si="1"/>
        <v>75</v>
      </c>
      <c r="L59" s="100">
        <v>76</v>
      </c>
      <c r="M59" s="68" t="s">
        <v>100</v>
      </c>
      <c r="N59" s="95">
        <f t="shared" si="2"/>
        <v>25</v>
      </c>
      <c r="O59" s="96">
        <v>3.04</v>
      </c>
      <c r="P59" s="96" t="s">
        <v>99</v>
      </c>
      <c r="Q59" s="97"/>
    </row>
    <row r="60" spans="1:17" ht="12.75" customHeight="1" x14ac:dyDescent="0.25">
      <c r="A60" s="111">
        <v>55</v>
      </c>
      <c r="B60" s="68" t="s">
        <v>169</v>
      </c>
      <c r="C60" s="68" t="s">
        <v>109</v>
      </c>
      <c r="D60" s="70" t="s">
        <v>172</v>
      </c>
      <c r="E60" s="68">
        <v>61</v>
      </c>
      <c r="F60" s="68">
        <v>46</v>
      </c>
      <c r="G60" s="95">
        <f t="shared" si="0"/>
        <v>75.409836065573771</v>
      </c>
      <c r="H60" s="100">
        <v>68</v>
      </c>
      <c r="I60" s="68" t="s">
        <v>99</v>
      </c>
      <c r="J60" s="68">
        <v>48</v>
      </c>
      <c r="K60" s="95">
        <f t="shared" si="1"/>
        <v>78.688524590163937</v>
      </c>
      <c r="L60" s="100">
        <v>82</v>
      </c>
      <c r="M60" s="68" t="s">
        <v>102</v>
      </c>
      <c r="N60" s="95">
        <f t="shared" si="2"/>
        <v>14</v>
      </c>
      <c r="O60" s="96">
        <v>2.58</v>
      </c>
      <c r="P60" s="96" t="s">
        <v>100</v>
      </c>
      <c r="Q60" s="97"/>
    </row>
    <row r="61" spans="1:17" ht="12.75" customHeight="1" x14ac:dyDescent="0.25">
      <c r="A61" s="111">
        <v>56</v>
      </c>
      <c r="B61" s="68" t="s">
        <v>169</v>
      </c>
      <c r="C61" s="68" t="s">
        <v>109</v>
      </c>
      <c r="D61" s="70" t="s">
        <v>173</v>
      </c>
      <c r="E61" s="68">
        <v>31</v>
      </c>
      <c r="F61" s="68">
        <v>27</v>
      </c>
      <c r="G61" s="95">
        <f t="shared" si="0"/>
        <v>87.096774193548384</v>
      </c>
      <c r="H61" s="100">
        <v>70.5</v>
      </c>
      <c r="I61" s="68" t="s">
        <v>99</v>
      </c>
      <c r="J61" s="68">
        <v>26</v>
      </c>
      <c r="K61" s="95">
        <f t="shared" si="1"/>
        <v>83.870967741935488</v>
      </c>
      <c r="L61" s="100">
        <v>76</v>
      </c>
      <c r="M61" s="68" t="s">
        <v>100</v>
      </c>
      <c r="N61" s="95">
        <f t="shared" si="2"/>
        <v>5.5</v>
      </c>
      <c r="O61" s="96">
        <v>2.75</v>
      </c>
      <c r="P61" s="96" t="s">
        <v>100</v>
      </c>
      <c r="Q61" s="97"/>
    </row>
    <row r="62" spans="1:17" ht="12.75" customHeight="1" x14ac:dyDescent="0.25">
      <c r="A62" s="111">
        <v>57</v>
      </c>
      <c r="B62" s="68" t="s">
        <v>169</v>
      </c>
      <c r="C62" s="68" t="s">
        <v>109</v>
      </c>
      <c r="D62" s="70" t="s">
        <v>245</v>
      </c>
      <c r="E62" s="68">
        <v>46</v>
      </c>
      <c r="F62" s="68">
        <v>39</v>
      </c>
      <c r="G62" s="95">
        <f t="shared" si="0"/>
        <v>84.782608695652172</v>
      </c>
      <c r="H62" s="95">
        <v>66</v>
      </c>
      <c r="I62" s="68" t="s">
        <v>99</v>
      </c>
      <c r="J62" s="68">
        <v>38</v>
      </c>
      <c r="K62" s="95">
        <f t="shared" si="1"/>
        <v>82.608695652173907</v>
      </c>
      <c r="L62" s="95">
        <v>73</v>
      </c>
      <c r="M62" s="68" t="s">
        <v>100</v>
      </c>
      <c r="N62" s="95">
        <f t="shared" si="2"/>
        <v>7</v>
      </c>
      <c r="O62" s="96">
        <v>2.44</v>
      </c>
      <c r="P62" s="96" t="s">
        <v>102</v>
      </c>
      <c r="Q62" s="97"/>
    </row>
    <row r="63" spans="1:17" ht="12.75" customHeight="1" x14ac:dyDescent="0.25">
      <c r="A63" s="111">
        <v>58</v>
      </c>
      <c r="B63" s="68" t="s">
        <v>169</v>
      </c>
      <c r="C63" s="68" t="s">
        <v>109</v>
      </c>
      <c r="D63" s="70" t="s">
        <v>175</v>
      </c>
      <c r="E63" s="68">
        <v>30</v>
      </c>
      <c r="F63" s="68">
        <v>27</v>
      </c>
      <c r="G63" s="95">
        <f t="shared" si="0"/>
        <v>90</v>
      </c>
      <c r="H63" s="100">
        <v>57</v>
      </c>
      <c r="I63" s="98" t="s">
        <v>101</v>
      </c>
      <c r="J63" s="68">
        <v>25</v>
      </c>
      <c r="K63" s="95">
        <f t="shared" si="1"/>
        <v>83.333333333333343</v>
      </c>
      <c r="L63" s="95">
        <v>60</v>
      </c>
      <c r="M63" s="68" t="s">
        <v>101</v>
      </c>
      <c r="N63" s="95">
        <f t="shared" si="2"/>
        <v>3</v>
      </c>
      <c r="O63" s="96">
        <v>1.57</v>
      </c>
      <c r="P63" s="96" t="s">
        <v>103</v>
      </c>
      <c r="Q63" s="97"/>
    </row>
    <row r="64" spans="1:17" ht="12.75" customHeight="1" x14ac:dyDescent="0.25">
      <c r="A64" s="111">
        <v>59</v>
      </c>
      <c r="B64" s="68" t="s">
        <v>169</v>
      </c>
      <c r="C64" s="68" t="s">
        <v>109</v>
      </c>
      <c r="D64" s="70" t="s">
        <v>176</v>
      </c>
      <c r="E64" s="68">
        <v>21</v>
      </c>
      <c r="F64" s="68">
        <v>16</v>
      </c>
      <c r="G64" s="95">
        <f t="shared" si="0"/>
        <v>76.19047619047619</v>
      </c>
      <c r="H64" s="100">
        <v>80.2</v>
      </c>
      <c r="I64" s="98" t="s">
        <v>102</v>
      </c>
      <c r="J64" s="68">
        <v>18</v>
      </c>
      <c r="K64" s="95">
        <f t="shared" si="1"/>
        <v>85.714285714285708</v>
      </c>
      <c r="L64" s="95">
        <v>73.400000000000006</v>
      </c>
      <c r="M64" s="68" t="s">
        <v>100</v>
      </c>
      <c r="N64" s="95">
        <f t="shared" si="2"/>
        <v>-6.7999999999999972</v>
      </c>
      <c r="O64" s="96">
        <v>2.52</v>
      </c>
      <c r="P64" s="96" t="s">
        <v>100</v>
      </c>
      <c r="Q64" s="97"/>
    </row>
    <row r="65" spans="1:17" ht="12.75" customHeight="1" x14ac:dyDescent="0.25">
      <c r="A65" s="111">
        <v>60</v>
      </c>
      <c r="B65" s="68" t="s">
        <v>169</v>
      </c>
      <c r="C65" s="68" t="s">
        <v>109</v>
      </c>
      <c r="D65" s="70" t="s">
        <v>177</v>
      </c>
      <c r="E65" s="68">
        <v>32</v>
      </c>
      <c r="F65" s="68">
        <v>29</v>
      </c>
      <c r="G65" s="95">
        <f t="shared" si="0"/>
        <v>90.625</v>
      </c>
      <c r="H65" s="95">
        <v>67</v>
      </c>
      <c r="I65" s="68" t="s">
        <v>99</v>
      </c>
      <c r="J65" s="68">
        <v>21</v>
      </c>
      <c r="K65" s="95">
        <f t="shared" si="1"/>
        <v>65.625</v>
      </c>
      <c r="L65" s="95">
        <v>83</v>
      </c>
      <c r="M65" s="68" t="s">
        <v>102</v>
      </c>
      <c r="N65" s="95">
        <f t="shared" si="2"/>
        <v>16</v>
      </c>
      <c r="O65" s="96">
        <v>1.88</v>
      </c>
      <c r="P65" s="96" t="s">
        <v>103</v>
      </c>
      <c r="Q65" s="97"/>
    </row>
    <row r="66" spans="1:17" ht="12.75" customHeight="1" x14ac:dyDescent="0.25">
      <c r="A66" s="111">
        <v>61</v>
      </c>
      <c r="B66" s="68" t="s">
        <v>169</v>
      </c>
      <c r="C66" s="68" t="s">
        <v>109</v>
      </c>
      <c r="D66" s="70" t="s">
        <v>178</v>
      </c>
      <c r="E66" s="68">
        <v>21</v>
      </c>
      <c r="F66" s="68">
        <v>19</v>
      </c>
      <c r="G66" s="95">
        <f t="shared" si="0"/>
        <v>90.476190476190482</v>
      </c>
      <c r="H66" s="95">
        <v>72</v>
      </c>
      <c r="I66" s="68" t="s">
        <v>99</v>
      </c>
      <c r="J66" s="68">
        <v>16</v>
      </c>
      <c r="K66" s="95">
        <f t="shared" si="1"/>
        <v>76.19047619047619</v>
      </c>
      <c r="L66" s="95">
        <v>78</v>
      </c>
      <c r="M66" s="68" t="s">
        <v>100</v>
      </c>
      <c r="N66" s="95">
        <f t="shared" si="2"/>
        <v>6</v>
      </c>
      <c r="O66" s="96">
        <v>2.62</v>
      </c>
      <c r="P66" s="96" t="s">
        <v>100</v>
      </c>
      <c r="Q66" s="97"/>
    </row>
    <row r="67" spans="1:17" ht="12.75" customHeight="1" x14ac:dyDescent="0.25">
      <c r="A67" s="111">
        <v>62</v>
      </c>
      <c r="B67" s="68" t="s">
        <v>169</v>
      </c>
      <c r="C67" s="68" t="s">
        <v>109</v>
      </c>
      <c r="D67" s="70" t="s">
        <v>326</v>
      </c>
      <c r="E67" s="68">
        <v>25</v>
      </c>
      <c r="F67" s="68">
        <v>20</v>
      </c>
      <c r="G67" s="95">
        <f t="shared" si="0"/>
        <v>80</v>
      </c>
      <c r="H67" s="100">
        <v>71</v>
      </c>
      <c r="I67" s="98" t="s">
        <v>99</v>
      </c>
      <c r="J67" s="68">
        <v>18</v>
      </c>
      <c r="K67" s="95">
        <f t="shared" si="1"/>
        <v>72</v>
      </c>
      <c r="L67" s="95">
        <v>96</v>
      </c>
      <c r="M67" s="68" t="s">
        <v>104</v>
      </c>
      <c r="N67" s="95">
        <f t="shared" si="2"/>
        <v>25</v>
      </c>
      <c r="O67" s="96">
        <v>1.93</v>
      </c>
      <c r="P67" s="96" t="s">
        <v>103</v>
      </c>
      <c r="Q67" s="97"/>
    </row>
    <row r="68" spans="1:17" ht="12.75" customHeight="1" x14ac:dyDescent="0.25">
      <c r="A68" s="111">
        <v>63</v>
      </c>
      <c r="B68" s="68" t="s">
        <v>169</v>
      </c>
      <c r="C68" s="68" t="s">
        <v>109</v>
      </c>
      <c r="D68" s="70" t="s">
        <v>180</v>
      </c>
      <c r="E68" s="68">
        <v>32</v>
      </c>
      <c r="F68" s="68">
        <v>24</v>
      </c>
      <c r="G68" s="95">
        <f t="shared" si="0"/>
        <v>75</v>
      </c>
      <c r="H68" s="95">
        <v>29</v>
      </c>
      <c r="I68" s="68" t="s">
        <v>101</v>
      </c>
      <c r="J68" s="68">
        <v>25</v>
      </c>
      <c r="K68" s="95">
        <f t="shared" si="1"/>
        <v>78.125</v>
      </c>
      <c r="L68" s="95">
        <v>87</v>
      </c>
      <c r="M68" s="68" t="s">
        <v>103</v>
      </c>
      <c r="N68" s="95">
        <f t="shared" si="2"/>
        <v>58</v>
      </c>
      <c r="O68" s="96">
        <v>1.7</v>
      </c>
      <c r="P68" s="96" t="s">
        <v>103</v>
      </c>
      <c r="Q68" s="97"/>
    </row>
    <row r="69" spans="1:17" ht="12.75" customHeight="1" x14ac:dyDescent="0.25">
      <c r="A69" s="111">
        <v>64</v>
      </c>
      <c r="B69" s="68" t="s">
        <v>181</v>
      </c>
      <c r="C69" s="68" t="s">
        <v>122</v>
      </c>
      <c r="D69" s="70" t="s">
        <v>182</v>
      </c>
      <c r="E69" s="68">
        <v>17</v>
      </c>
      <c r="F69" s="68">
        <v>14</v>
      </c>
      <c r="G69" s="95">
        <f t="shared" si="0"/>
        <v>82.35294117647058</v>
      </c>
      <c r="H69" s="95">
        <v>74</v>
      </c>
      <c r="I69" s="68" t="s">
        <v>100</v>
      </c>
      <c r="J69" s="68">
        <v>13</v>
      </c>
      <c r="K69" s="95">
        <f t="shared" si="1"/>
        <v>76.470588235294116</v>
      </c>
      <c r="L69" s="95">
        <v>81</v>
      </c>
      <c r="M69" s="68" t="s">
        <v>102</v>
      </c>
      <c r="N69" s="95">
        <f t="shared" si="2"/>
        <v>7</v>
      </c>
      <c r="O69" s="96">
        <v>2.16</v>
      </c>
      <c r="P69" s="96" t="s">
        <v>102</v>
      </c>
      <c r="Q69" s="97"/>
    </row>
    <row r="70" spans="1:17" ht="12.75" customHeight="1" x14ac:dyDescent="0.25">
      <c r="A70" s="111">
        <v>65</v>
      </c>
      <c r="B70" s="68" t="s">
        <v>181</v>
      </c>
      <c r="C70" s="68" t="s">
        <v>122</v>
      </c>
      <c r="D70" s="70" t="s">
        <v>183</v>
      </c>
      <c r="E70" s="68">
        <v>16</v>
      </c>
      <c r="F70" s="68">
        <v>14</v>
      </c>
      <c r="G70" s="95">
        <f t="shared" ref="G70:G133" si="3">SUM(F70/E70*100)</f>
        <v>87.5</v>
      </c>
      <c r="H70" s="95">
        <v>68.8</v>
      </c>
      <c r="I70" s="68" t="s">
        <v>99</v>
      </c>
      <c r="J70" s="68">
        <v>13</v>
      </c>
      <c r="K70" s="95">
        <f t="shared" ref="K70:K133" si="4">SUM(J70/E70*100)</f>
        <v>81.25</v>
      </c>
      <c r="L70" s="95">
        <v>83.1</v>
      </c>
      <c r="M70" s="68" t="s">
        <v>102</v>
      </c>
      <c r="N70" s="95">
        <f t="shared" si="2"/>
        <v>14.299999999999997</v>
      </c>
      <c r="O70" s="96">
        <v>1.38</v>
      </c>
      <c r="P70" s="96" t="s">
        <v>104</v>
      </c>
      <c r="Q70" s="97"/>
    </row>
    <row r="71" spans="1:17" ht="12.75" customHeight="1" x14ac:dyDescent="0.25">
      <c r="A71" s="111">
        <v>66</v>
      </c>
      <c r="B71" s="68" t="s">
        <v>181</v>
      </c>
      <c r="C71" s="68" t="s">
        <v>122</v>
      </c>
      <c r="D71" s="70" t="s">
        <v>184</v>
      </c>
      <c r="E71" s="68">
        <v>16</v>
      </c>
      <c r="F71" s="68">
        <v>14</v>
      </c>
      <c r="G71" s="95">
        <f t="shared" si="3"/>
        <v>87.5</v>
      </c>
      <c r="H71" s="100">
        <v>65</v>
      </c>
      <c r="I71" s="98" t="s">
        <v>99</v>
      </c>
      <c r="J71" s="68">
        <v>12</v>
      </c>
      <c r="K71" s="95">
        <f t="shared" si="4"/>
        <v>75</v>
      </c>
      <c r="L71" s="95">
        <v>70</v>
      </c>
      <c r="M71" s="68" t="s">
        <v>99</v>
      </c>
      <c r="N71" s="95">
        <f t="shared" ref="N71:N134" si="5">SUM(L71-H71)</f>
        <v>5</v>
      </c>
      <c r="O71" s="96">
        <v>1.87</v>
      </c>
      <c r="P71" s="96" t="s">
        <v>103</v>
      </c>
      <c r="Q71" s="97"/>
    </row>
    <row r="72" spans="1:17" ht="12.75" customHeight="1" x14ac:dyDescent="0.25">
      <c r="A72" s="111">
        <v>67</v>
      </c>
      <c r="B72" s="68" t="s">
        <v>181</v>
      </c>
      <c r="C72" s="68" t="s">
        <v>122</v>
      </c>
      <c r="D72" s="70" t="s">
        <v>185</v>
      </c>
      <c r="E72" s="68">
        <v>169</v>
      </c>
      <c r="F72" s="68">
        <v>16</v>
      </c>
      <c r="G72" s="95">
        <f t="shared" si="3"/>
        <v>9.4674556213017755</v>
      </c>
      <c r="H72" s="95">
        <v>66.400000000000006</v>
      </c>
      <c r="I72" s="68" t="s">
        <v>99</v>
      </c>
      <c r="J72" s="68">
        <v>16</v>
      </c>
      <c r="K72" s="95">
        <f t="shared" si="4"/>
        <v>9.4674556213017755</v>
      </c>
      <c r="L72" s="95">
        <v>81.3</v>
      </c>
      <c r="M72" s="68" t="s">
        <v>102</v>
      </c>
      <c r="N72" s="95">
        <f t="shared" si="5"/>
        <v>14.899999999999991</v>
      </c>
      <c r="O72" s="96">
        <v>2.02</v>
      </c>
      <c r="P72" s="96" t="s">
        <v>102</v>
      </c>
      <c r="Q72" s="97"/>
    </row>
    <row r="73" spans="1:17" ht="12.75" customHeight="1" x14ac:dyDescent="0.25">
      <c r="A73" s="111">
        <v>68</v>
      </c>
      <c r="B73" s="68" t="s">
        <v>181</v>
      </c>
      <c r="C73" s="68" t="s">
        <v>122</v>
      </c>
      <c r="D73" s="70" t="s">
        <v>186</v>
      </c>
      <c r="E73" s="68">
        <v>16</v>
      </c>
      <c r="F73" s="68">
        <v>13</v>
      </c>
      <c r="G73" s="95">
        <f t="shared" si="3"/>
        <v>81.25</v>
      </c>
      <c r="H73" s="95">
        <v>72</v>
      </c>
      <c r="I73" s="68" t="s">
        <v>99</v>
      </c>
      <c r="J73" s="68">
        <v>13</v>
      </c>
      <c r="K73" s="95">
        <f t="shared" si="4"/>
        <v>81.25</v>
      </c>
      <c r="L73" s="95">
        <v>86</v>
      </c>
      <c r="M73" s="68" t="s">
        <v>102</v>
      </c>
      <c r="N73" s="95">
        <f t="shared" si="5"/>
        <v>14</v>
      </c>
      <c r="O73" s="96">
        <v>1.44</v>
      </c>
      <c r="P73" s="96" t="s">
        <v>104</v>
      </c>
      <c r="Q73" s="97"/>
    </row>
    <row r="74" spans="1:17" ht="12.75" customHeight="1" x14ac:dyDescent="0.25">
      <c r="A74" s="111">
        <v>69</v>
      </c>
      <c r="B74" s="68" t="s">
        <v>181</v>
      </c>
      <c r="C74" s="68" t="s">
        <v>122</v>
      </c>
      <c r="D74" s="70" t="s">
        <v>187</v>
      </c>
      <c r="E74" s="68">
        <v>17</v>
      </c>
      <c r="F74" s="68">
        <v>15</v>
      </c>
      <c r="G74" s="95">
        <f t="shared" si="3"/>
        <v>88.235294117647058</v>
      </c>
      <c r="H74" s="95">
        <v>42</v>
      </c>
      <c r="I74" s="68" t="s">
        <v>101</v>
      </c>
      <c r="J74" s="68">
        <v>14</v>
      </c>
      <c r="K74" s="95">
        <f t="shared" si="4"/>
        <v>82.35294117647058</v>
      </c>
      <c r="L74" s="95">
        <v>84</v>
      </c>
      <c r="M74" s="68" t="s">
        <v>102</v>
      </c>
      <c r="N74" s="95">
        <f t="shared" si="5"/>
        <v>42</v>
      </c>
      <c r="O74" s="96">
        <v>1.69</v>
      </c>
      <c r="P74" s="96" t="s">
        <v>103</v>
      </c>
      <c r="Q74" s="97"/>
    </row>
    <row r="75" spans="1:17" ht="12.75" customHeight="1" x14ac:dyDescent="0.25">
      <c r="A75" s="111">
        <v>70</v>
      </c>
      <c r="B75" s="68" t="s">
        <v>188</v>
      </c>
      <c r="C75" s="68" t="s">
        <v>109</v>
      </c>
      <c r="D75" s="70" t="s">
        <v>189</v>
      </c>
      <c r="E75" s="68">
        <v>22</v>
      </c>
      <c r="F75" s="68">
        <v>22</v>
      </c>
      <c r="G75" s="95">
        <f t="shared" si="3"/>
        <v>100</v>
      </c>
      <c r="H75" s="95">
        <v>69</v>
      </c>
      <c r="I75" s="68" t="s">
        <v>99</v>
      </c>
      <c r="J75" s="68">
        <v>22</v>
      </c>
      <c r="K75" s="95">
        <f t="shared" si="4"/>
        <v>100</v>
      </c>
      <c r="L75" s="95">
        <v>88</v>
      </c>
      <c r="M75" s="68" t="s">
        <v>103</v>
      </c>
      <c r="N75" s="95">
        <f t="shared" si="5"/>
        <v>19</v>
      </c>
      <c r="O75" s="96">
        <v>2.9</v>
      </c>
      <c r="P75" s="96" t="s">
        <v>100</v>
      </c>
      <c r="Q75" s="97"/>
    </row>
    <row r="76" spans="1:17" ht="12.75" customHeight="1" x14ac:dyDescent="0.25">
      <c r="A76" s="111">
        <v>71</v>
      </c>
      <c r="B76" s="68" t="s">
        <v>188</v>
      </c>
      <c r="C76" s="68" t="s">
        <v>109</v>
      </c>
      <c r="D76" s="70" t="s">
        <v>327</v>
      </c>
      <c r="E76" s="68">
        <v>78</v>
      </c>
      <c r="F76" s="68">
        <v>53</v>
      </c>
      <c r="G76" s="95">
        <f t="shared" si="3"/>
        <v>67.948717948717956</v>
      </c>
      <c r="H76" s="95">
        <v>4.33</v>
      </c>
      <c r="I76" s="68" t="s">
        <v>101</v>
      </c>
      <c r="J76" s="68">
        <v>35</v>
      </c>
      <c r="K76" s="95">
        <f t="shared" si="4"/>
        <v>44.871794871794876</v>
      </c>
      <c r="L76" s="95">
        <v>51</v>
      </c>
      <c r="M76" s="68" t="s">
        <v>101</v>
      </c>
      <c r="N76" s="95">
        <f t="shared" si="5"/>
        <v>46.67</v>
      </c>
      <c r="O76" s="96">
        <v>2.94</v>
      </c>
      <c r="P76" s="96" t="s">
        <v>100</v>
      </c>
      <c r="Q76" s="97"/>
    </row>
    <row r="77" spans="1:17" ht="12.75" customHeight="1" x14ac:dyDescent="0.25">
      <c r="A77" s="111">
        <v>72</v>
      </c>
      <c r="B77" s="68" t="s">
        <v>188</v>
      </c>
      <c r="C77" s="68" t="s">
        <v>109</v>
      </c>
      <c r="D77" s="70" t="s">
        <v>191</v>
      </c>
      <c r="E77" s="68">
        <v>96</v>
      </c>
      <c r="F77" s="68">
        <v>51</v>
      </c>
      <c r="G77" s="95">
        <f t="shared" si="3"/>
        <v>53.125</v>
      </c>
      <c r="H77" s="100">
        <v>60</v>
      </c>
      <c r="I77" s="98" t="s">
        <v>101</v>
      </c>
      <c r="J77" s="68">
        <v>72</v>
      </c>
      <c r="K77" s="95">
        <f t="shared" si="4"/>
        <v>75</v>
      </c>
      <c r="L77" s="95">
        <v>70</v>
      </c>
      <c r="M77" s="68" t="s">
        <v>99</v>
      </c>
      <c r="N77" s="95">
        <f t="shared" si="5"/>
        <v>10</v>
      </c>
      <c r="O77" s="96">
        <v>2.46</v>
      </c>
      <c r="P77" s="96" t="s">
        <v>102</v>
      </c>
      <c r="Q77" s="97"/>
    </row>
    <row r="78" spans="1:17" ht="12.75" customHeight="1" x14ac:dyDescent="0.25">
      <c r="A78" s="111">
        <v>73</v>
      </c>
      <c r="B78" s="68" t="s">
        <v>188</v>
      </c>
      <c r="C78" s="68" t="s">
        <v>109</v>
      </c>
      <c r="D78" s="70" t="s">
        <v>193</v>
      </c>
      <c r="E78" s="68">
        <v>95</v>
      </c>
      <c r="F78" s="68">
        <v>49</v>
      </c>
      <c r="G78" s="95">
        <f t="shared" si="3"/>
        <v>51.578947368421055</v>
      </c>
      <c r="H78" s="95">
        <v>40</v>
      </c>
      <c r="I78" s="68" t="s">
        <v>101</v>
      </c>
      <c r="J78" s="68">
        <v>68</v>
      </c>
      <c r="K78" s="95">
        <f t="shared" si="4"/>
        <v>71.578947368421055</v>
      </c>
      <c r="L78" s="95">
        <v>75</v>
      </c>
      <c r="M78" s="68" t="s">
        <v>100</v>
      </c>
      <c r="N78" s="95">
        <f t="shared" si="5"/>
        <v>35</v>
      </c>
      <c r="O78" s="96">
        <v>3.54</v>
      </c>
      <c r="P78" s="96" t="s">
        <v>101</v>
      </c>
      <c r="Q78" s="97"/>
    </row>
    <row r="79" spans="1:17" ht="12.75" customHeight="1" x14ac:dyDescent="0.25">
      <c r="A79" s="111">
        <v>74</v>
      </c>
      <c r="B79" s="68" t="s">
        <v>188</v>
      </c>
      <c r="C79" s="68" t="s">
        <v>109</v>
      </c>
      <c r="D79" s="70" t="s">
        <v>328</v>
      </c>
      <c r="E79" s="68">
        <v>41</v>
      </c>
      <c r="F79" s="68">
        <v>31</v>
      </c>
      <c r="G79" s="95">
        <f t="shared" si="3"/>
        <v>75.609756097560975</v>
      </c>
      <c r="H79" s="95">
        <v>46</v>
      </c>
      <c r="I79" s="68" t="s">
        <v>101</v>
      </c>
      <c r="J79" s="68">
        <v>31</v>
      </c>
      <c r="K79" s="95">
        <f t="shared" si="4"/>
        <v>75.609756097560975</v>
      </c>
      <c r="L79" s="95">
        <v>74</v>
      </c>
      <c r="M79" s="68" t="s">
        <v>100</v>
      </c>
      <c r="N79" s="95">
        <f t="shared" si="5"/>
        <v>28</v>
      </c>
      <c r="O79" s="96">
        <v>2.2799999999999998</v>
      </c>
      <c r="P79" s="96" t="s">
        <v>102</v>
      </c>
      <c r="Q79" s="97"/>
    </row>
    <row r="80" spans="1:17" ht="12.75" customHeight="1" x14ac:dyDescent="0.25">
      <c r="A80" s="111">
        <v>75</v>
      </c>
      <c r="B80" s="68" t="s">
        <v>188</v>
      </c>
      <c r="C80" s="68" t="s">
        <v>122</v>
      </c>
      <c r="D80" s="70" t="s">
        <v>329</v>
      </c>
      <c r="E80" s="68">
        <v>37</v>
      </c>
      <c r="F80" s="68">
        <v>24</v>
      </c>
      <c r="G80" s="95">
        <f t="shared" si="3"/>
        <v>64.86486486486487</v>
      </c>
      <c r="H80" s="95">
        <v>69</v>
      </c>
      <c r="I80" s="68" t="s">
        <v>99</v>
      </c>
      <c r="J80" s="68">
        <v>28</v>
      </c>
      <c r="K80" s="95">
        <f t="shared" si="4"/>
        <v>75.675675675675677</v>
      </c>
      <c r="L80" s="95">
        <v>90</v>
      </c>
      <c r="M80" s="68" t="s">
        <v>103</v>
      </c>
      <c r="N80" s="95">
        <f t="shared" si="5"/>
        <v>21</v>
      </c>
      <c r="O80" s="96">
        <v>1.26</v>
      </c>
      <c r="P80" s="96" t="s">
        <v>104</v>
      </c>
      <c r="Q80" s="97"/>
    </row>
    <row r="81" spans="1:17" ht="12.75" customHeight="1" x14ac:dyDescent="0.25">
      <c r="A81" s="111">
        <v>76</v>
      </c>
      <c r="B81" s="68" t="s">
        <v>195</v>
      </c>
      <c r="C81" s="68" t="s">
        <v>109</v>
      </c>
      <c r="D81" s="70" t="s">
        <v>196</v>
      </c>
      <c r="E81" s="98">
        <v>11</v>
      </c>
      <c r="F81" s="98">
        <v>9</v>
      </c>
      <c r="G81" s="95">
        <f t="shared" si="3"/>
        <v>81.818181818181827</v>
      </c>
      <c r="H81" s="95">
        <v>35</v>
      </c>
      <c r="I81" s="68" t="s">
        <v>101</v>
      </c>
      <c r="J81" s="98">
        <v>10</v>
      </c>
      <c r="K81" s="95">
        <f t="shared" si="4"/>
        <v>90.909090909090907</v>
      </c>
      <c r="L81" s="95">
        <v>98</v>
      </c>
      <c r="M81" s="68" t="s">
        <v>104</v>
      </c>
      <c r="N81" s="95">
        <f t="shared" si="5"/>
        <v>63</v>
      </c>
      <c r="O81" s="99">
        <v>1.59</v>
      </c>
      <c r="P81" s="96" t="s">
        <v>103</v>
      </c>
      <c r="Q81" s="97"/>
    </row>
    <row r="82" spans="1:17" ht="12.75" customHeight="1" x14ac:dyDescent="0.25">
      <c r="A82" s="111">
        <v>77</v>
      </c>
      <c r="B82" s="68" t="s">
        <v>195</v>
      </c>
      <c r="C82" s="68" t="s">
        <v>109</v>
      </c>
      <c r="D82" s="70" t="s">
        <v>197</v>
      </c>
      <c r="E82" s="68">
        <v>32</v>
      </c>
      <c r="F82" s="68">
        <v>26</v>
      </c>
      <c r="G82" s="95">
        <f t="shared" si="3"/>
        <v>81.25</v>
      </c>
      <c r="H82" s="95">
        <v>45</v>
      </c>
      <c r="I82" s="68" t="s">
        <v>101</v>
      </c>
      <c r="J82" s="68">
        <v>21</v>
      </c>
      <c r="K82" s="95">
        <f t="shared" si="4"/>
        <v>65.625</v>
      </c>
      <c r="L82" s="95">
        <v>75.7</v>
      </c>
      <c r="M82" s="68" t="s">
        <v>100</v>
      </c>
      <c r="N82" s="95">
        <f t="shared" si="5"/>
        <v>30.700000000000003</v>
      </c>
      <c r="O82" s="96">
        <v>2.72</v>
      </c>
      <c r="P82" s="96" t="s">
        <v>100</v>
      </c>
      <c r="Q82" s="97"/>
    </row>
    <row r="83" spans="1:17" ht="12.75" customHeight="1" x14ac:dyDescent="0.25">
      <c r="A83" s="111">
        <v>78</v>
      </c>
      <c r="B83" s="68" t="s">
        <v>195</v>
      </c>
      <c r="C83" s="68" t="s">
        <v>109</v>
      </c>
      <c r="D83" s="70" t="s">
        <v>184</v>
      </c>
      <c r="E83" s="68">
        <v>18</v>
      </c>
      <c r="F83" s="68">
        <v>14</v>
      </c>
      <c r="G83" s="95">
        <f t="shared" si="3"/>
        <v>77.777777777777786</v>
      </c>
      <c r="H83" s="95">
        <v>25</v>
      </c>
      <c r="I83" s="68" t="s">
        <v>101</v>
      </c>
      <c r="J83" s="68">
        <v>14</v>
      </c>
      <c r="K83" s="95">
        <f t="shared" si="4"/>
        <v>77.777777777777786</v>
      </c>
      <c r="L83" s="95">
        <v>92</v>
      </c>
      <c r="M83" s="68" t="s">
        <v>103</v>
      </c>
      <c r="N83" s="95">
        <f t="shared" si="5"/>
        <v>67</v>
      </c>
      <c r="O83" s="96">
        <v>3.24</v>
      </c>
      <c r="P83" s="96" t="s">
        <v>99</v>
      </c>
      <c r="Q83" s="97"/>
    </row>
    <row r="84" spans="1:17" ht="12.75" customHeight="1" x14ac:dyDescent="0.25">
      <c r="A84" s="111">
        <v>79</v>
      </c>
      <c r="B84" s="68" t="s">
        <v>195</v>
      </c>
      <c r="C84" s="68" t="s">
        <v>109</v>
      </c>
      <c r="D84" s="70" t="s">
        <v>198</v>
      </c>
      <c r="E84" s="68">
        <v>27</v>
      </c>
      <c r="F84" s="68">
        <v>19</v>
      </c>
      <c r="G84" s="95">
        <f t="shared" si="3"/>
        <v>70.370370370370367</v>
      </c>
      <c r="H84" s="95">
        <v>49.47</v>
      </c>
      <c r="I84" s="68" t="s">
        <v>101</v>
      </c>
      <c r="J84" s="68">
        <v>18</v>
      </c>
      <c r="K84" s="95">
        <f t="shared" si="4"/>
        <v>66.666666666666657</v>
      </c>
      <c r="L84" s="95">
        <v>88.5</v>
      </c>
      <c r="M84" s="68" t="s">
        <v>103</v>
      </c>
      <c r="N84" s="95">
        <f t="shared" si="5"/>
        <v>39.03</v>
      </c>
      <c r="O84" s="96">
        <v>2.31</v>
      </c>
      <c r="P84" s="96" t="s">
        <v>102</v>
      </c>
      <c r="Q84" s="97"/>
    </row>
    <row r="85" spans="1:17" ht="12.75" customHeight="1" x14ac:dyDescent="0.25">
      <c r="A85" s="111">
        <v>80</v>
      </c>
      <c r="B85" s="68" t="s">
        <v>195</v>
      </c>
      <c r="C85" s="68" t="s">
        <v>109</v>
      </c>
      <c r="D85" s="70" t="s">
        <v>199</v>
      </c>
      <c r="E85" s="68">
        <v>33</v>
      </c>
      <c r="F85" s="68">
        <v>25</v>
      </c>
      <c r="G85" s="95">
        <f t="shared" si="3"/>
        <v>75.757575757575751</v>
      </c>
      <c r="H85" s="95">
        <v>41</v>
      </c>
      <c r="I85" s="68" t="s">
        <v>101</v>
      </c>
      <c r="J85" s="68">
        <v>27</v>
      </c>
      <c r="K85" s="95">
        <f t="shared" si="4"/>
        <v>81.818181818181827</v>
      </c>
      <c r="L85" s="95">
        <v>82.5</v>
      </c>
      <c r="M85" s="68" t="s">
        <v>102</v>
      </c>
      <c r="N85" s="95">
        <f t="shared" si="5"/>
        <v>41.5</v>
      </c>
      <c r="O85" s="96">
        <v>3.19</v>
      </c>
      <c r="P85" s="96" t="s">
        <v>99</v>
      </c>
      <c r="Q85" s="97"/>
    </row>
    <row r="86" spans="1:17" ht="12.75" customHeight="1" x14ac:dyDescent="0.25">
      <c r="A86" s="111">
        <v>81</v>
      </c>
      <c r="B86" s="68" t="s">
        <v>195</v>
      </c>
      <c r="C86" s="68" t="s">
        <v>109</v>
      </c>
      <c r="D86" s="70" t="s">
        <v>200</v>
      </c>
      <c r="E86" s="68">
        <v>32</v>
      </c>
      <c r="F86" s="68">
        <v>29</v>
      </c>
      <c r="G86" s="95">
        <f t="shared" si="3"/>
        <v>90.625</v>
      </c>
      <c r="H86" s="95">
        <v>38</v>
      </c>
      <c r="I86" s="68" t="s">
        <v>101</v>
      </c>
      <c r="J86" s="68">
        <v>27</v>
      </c>
      <c r="K86" s="95">
        <f t="shared" si="4"/>
        <v>84.375</v>
      </c>
      <c r="L86" s="95">
        <v>78.099999999999994</v>
      </c>
      <c r="M86" s="68" t="s">
        <v>100</v>
      </c>
      <c r="N86" s="95">
        <f t="shared" si="5"/>
        <v>40.099999999999994</v>
      </c>
      <c r="O86" s="96">
        <v>2.96</v>
      </c>
      <c r="P86" s="96" t="s">
        <v>100</v>
      </c>
      <c r="Q86" s="97"/>
    </row>
    <row r="87" spans="1:17" ht="12.75" customHeight="1" x14ac:dyDescent="0.25">
      <c r="A87" s="111">
        <v>82</v>
      </c>
      <c r="B87" s="68" t="s">
        <v>195</v>
      </c>
      <c r="C87" s="68" t="s">
        <v>109</v>
      </c>
      <c r="D87" s="70" t="s">
        <v>201</v>
      </c>
      <c r="E87" s="68">
        <v>33</v>
      </c>
      <c r="F87" s="68">
        <v>26</v>
      </c>
      <c r="G87" s="95">
        <f t="shared" si="3"/>
        <v>78.787878787878782</v>
      </c>
      <c r="H87" s="95">
        <v>36</v>
      </c>
      <c r="I87" s="68" t="s">
        <v>101</v>
      </c>
      <c r="J87" s="68">
        <v>24</v>
      </c>
      <c r="K87" s="95">
        <f t="shared" si="4"/>
        <v>72.727272727272734</v>
      </c>
      <c r="L87" s="95">
        <v>88</v>
      </c>
      <c r="M87" s="68" t="s">
        <v>103</v>
      </c>
      <c r="N87" s="95">
        <f t="shared" si="5"/>
        <v>52</v>
      </c>
      <c r="O87" s="96">
        <v>2.52</v>
      </c>
      <c r="P87" s="96" t="s">
        <v>100</v>
      </c>
      <c r="Q87" s="97"/>
    </row>
    <row r="88" spans="1:17" ht="12.75" customHeight="1" x14ac:dyDescent="0.25">
      <c r="A88" s="111">
        <v>83</v>
      </c>
      <c r="B88" s="68" t="s">
        <v>195</v>
      </c>
      <c r="C88" s="68" t="s">
        <v>109</v>
      </c>
      <c r="D88" s="70" t="s">
        <v>127</v>
      </c>
      <c r="E88" s="68">
        <v>18</v>
      </c>
      <c r="F88" s="68">
        <v>14</v>
      </c>
      <c r="G88" s="95">
        <f t="shared" si="3"/>
        <v>77.777777777777786</v>
      </c>
      <c r="H88" s="95">
        <v>38</v>
      </c>
      <c r="I88" s="68" t="s">
        <v>101</v>
      </c>
      <c r="J88" s="68">
        <v>15</v>
      </c>
      <c r="K88" s="95">
        <f t="shared" si="4"/>
        <v>83.333333333333343</v>
      </c>
      <c r="L88" s="95">
        <v>78.3</v>
      </c>
      <c r="M88" s="68" t="s">
        <v>100</v>
      </c>
      <c r="N88" s="95">
        <f t="shared" si="5"/>
        <v>40.299999999999997</v>
      </c>
      <c r="O88" s="96">
        <v>1.5</v>
      </c>
      <c r="P88" s="96" t="s">
        <v>103</v>
      </c>
      <c r="Q88" s="97"/>
    </row>
    <row r="89" spans="1:17" ht="12.75" customHeight="1" x14ac:dyDescent="0.25">
      <c r="A89" s="111">
        <v>84</v>
      </c>
      <c r="B89" s="68" t="s">
        <v>195</v>
      </c>
      <c r="C89" s="68" t="s">
        <v>122</v>
      </c>
      <c r="D89" s="70" t="s">
        <v>202</v>
      </c>
      <c r="E89" s="68">
        <v>22</v>
      </c>
      <c r="F89" s="68">
        <v>18</v>
      </c>
      <c r="G89" s="95">
        <f t="shared" si="3"/>
        <v>81.818181818181827</v>
      </c>
      <c r="H89" s="95">
        <v>25</v>
      </c>
      <c r="I89" s="68" t="s">
        <v>101</v>
      </c>
      <c r="J89" s="68">
        <v>19</v>
      </c>
      <c r="K89" s="95">
        <f t="shared" si="4"/>
        <v>86.36363636363636</v>
      </c>
      <c r="L89" s="95">
        <v>76.3</v>
      </c>
      <c r="M89" s="68" t="s">
        <v>100</v>
      </c>
      <c r="N89" s="95">
        <f t="shared" si="5"/>
        <v>51.3</v>
      </c>
      <c r="O89" s="96">
        <v>1.38</v>
      </c>
      <c r="P89" s="96" t="s">
        <v>104</v>
      </c>
      <c r="Q89" s="97"/>
    </row>
    <row r="90" spans="1:17" ht="12.75" customHeight="1" x14ac:dyDescent="0.25">
      <c r="A90" s="111">
        <v>85</v>
      </c>
      <c r="B90" s="68" t="s">
        <v>195</v>
      </c>
      <c r="C90" s="68" t="s">
        <v>122</v>
      </c>
      <c r="D90" s="70" t="s">
        <v>203</v>
      </c>
      <c r="E90" s="68">
        <v>22</v>
      </c>
      <c r="F90" s="68">
        <v>18</v>
      </c>
      <c r="G90" s="95">
        <f t="shared" si="3"/>
        <v>81.818181818181827</v>
      </c>
      <c r="H90" s="95">
        <v>40</v>
      </c>
      <c r="I90" s="68" t="s">
        <v>101</v>
      </c>
      <c r="J90" s="68">
        <v>18</v>
      </c>
      <c r="K90" s="95">
        <f t="shared" si="4"/>
        <v>81.818181818181827</v>
      </c>
      <c r="L90" s="95">
        <v>89.5</v>
      </c>
      <c r="M90" s="68" t="s">
        <v>103</v>
      </c>
      <c r="N90" s="95">
        <f t="shared" si="5"/>
        <v>49.5</v>
      </c>
      <c r="O90" s="96">
        <v>1.76</v>
      </c>
      <c r="P90" s="96" t="s">
        <v>103</v>
      </c>
      <c r="Q90" s="97"/>
    </row>
    <row r="91" spans="1:17" ht="12.75" customHeight="1" x14ac:dyDescent="0.25">
      <c r="A91" s="111">
        <v>86</v>
      </c>
      <c r="B91" s="68" t="s">
        <v>204</v>
      </c>
      <c r="C91" s="68" t="s">
        <v>109</v>
      </c>
      <c r="D91" s="70" t="s">
        <v>205</v>
      </c>
      <c r="E91" s="68">
        <v>5</v>
      </c>
      <c r="F91" s="68">
        <v>4</v>
      </c>
      <c r="G91" s="95">
        <f t="shared" si="3"/>
        <v>80</v>
      </c>
      <c r="H91" s="95">
        <v>52.5</v>
      </c>
      <c r="I91" s="68" t="s">
        <v>101</v>
      </c>
      <c r="J91" s="68">
        <v>4</v>
      </c>
      <c r="K91" s="95">
        <f t="shared" si="4"/>
        <v>80</v>
      </c>
      <c r="L91" s="95">
        <v>95</v>
      </c>
      <c r="M91" s="68" t="s">
        <v>104</v>
      </c>
      <c r="N91" s="95">
        <f t="shared" si="5"/>
        <v>42.5</v>
      </c>
      <c r="O91" s="96">
        <v>2.25</v>
      </c>
      <c r="P91" s="96" t="s">
        <v>102</v>
      </c>
      <c r="Q91" s="97"/>
    </row>
    <row r="92" spans="1:17" ht="12.75" customHeight="1" x14ac:dyDescent="0.25">
      <c r="A92" s="111">
        <v>87</v>
      </c>
      <c r="B92" s="68" t="s">
        <v>204</v>
      </c>
      <c r="C92" s="68" t="s">
        <v>109</v>
      </c>
      <c r="D92" s="70" t="s">
        <v>206</v>
      </c>
      <c r="E92" s="102" t="s">
        <v>330</v>
      </c>
      <c r="F92" s="68">
        <v>8</v>
      </c>
      <c r="G92" s="95">
        <f t="shared" si="3"/>
        <v>34.782608695652172</v>
      </c>
      <c r="H92" s="95">
        <v>43.7</v>
      </c>
      <c r="I92" s="68" t="s">
        <v>101</v>
      </c>
      <c r="J92" s="68">
        <v>7</v>
      </c>
      <c r="K92" s="95">
        <f t="shared" si="4"/>
        <v>30.434782608695656</v>
      </c>
      <c r="L92" s="95">
        <v>78.599999999999994</v>
      </c>
      <c r="M92" s="68" t="s">
        <v>100</v>
      </c>
      <c r="N92" s="95">
        <f t="shared" si="5"/>
        <v>34.899999999999991</v>
      </c>
      <c r="O92" s="96">
        <v>1.77</v>
      </c>
      <c r="P92" s="96" t="s">
        <v>103</v>
      </c>
      <c r="Q92" s="97"/>
    </row>
    <row r="93" spans="1:17" ht="12.75" customHeight="1" x14ac:dyDescent="0.25">
      <c r="A93" s="111">
        <v>88</v>
      </c>
      <c r="B93" s="68" t="s">
        <v>204</v>
      </c>
      <c r="C93" s="68" t="s">
        <v>109</v>
      </c>
      <c r="D93" s="70" t="s">
        <v>207</v>
      </c>
      <c r="E93" s="103">
        <v>27</v>
      </c>
      <c r="F93" s="68">
        <v>12</v>
      </c>
      <c r="G93" s="95">
        <f t="shared" si="3"/>
        <v>44.444444444444443</v>
      </c>
      <c r="H93" s="95">
        <v>45</v>
      </c>
      <c r="I93" s="68" t="s">
        <v>101</v>
      </c>
      <c r="J93" s="68">
        <v>12</v>
      </c>
      <c r="K93" s="95">
        <f t="shared" si="4"/>
        <v>44.444444444444443</v>
      </c>
      <c r="L93" s="95">
        <v>66.7</v>
      </c>
      <c r="M93" s="68" t="s">
        <v>99</v>
      </c>
      <c r="N93" s="95">
        <f t="shared" si="5"/>
        <v>21.700000000000003</v>
      </c>
      <c r="O93" s="96">
        <v>2.64</v>
      </c>
      <c r="P93" s="96" t="s">
        <v>100</v>
      </c>
      <c r="Q93" s="97"/>
    </row>
    <row r="94" spans="1:17" ht="12.75" customHeight="1" x14ac:dyDescent="0.25">
      <c r="A94" s="111">
        <v>89</v>
      </c>
      <c r="B94" s="68" t="s">
        <v>204</v>
      </c>
      <c r="C94" s="68" t="s">
        <v>109</v>
      </c>
      <c r="D94" s="70" t="s">
        <v>208</v>
      </c>
      <c r="E94" s="68">
        <v>5</v>
      </c>
      <c r="F94" s="68">
        <v>4</v>
      </c>
      <c r="G94" s="95">
        <f t="shared" si="3"/>
        <v>80</v>
      </c>
      <c r="H94" s="95">
        <v>42</v>
      </c>
      <c r="I94" s="68" t="s">
        <v>101</v>
      </c>
      <c r="J94" s="68">
        <v>4</v>
      </c>
      <c r="K94" s="95">
        <f t="shared" si="4"/>
        <v>80</v>
      </c>
      <c r="L94" s="95">
        <v>60</v>
      </c>
      <c r="M94" s="68" t="s">
        <v>101</v>
      </c>
      <c r="N94" s="95">
        <f t="shared" si="5"/>
        <v>18</v>
      </c>
      <c r="O94" s="96">
        <v>2.25</v>
      </c>
      <c r="P94" s="96" t="s">
        <v>102</v>
      </c>
      <c r="Q94" s="97"/>
    </row>
    <row r="95" spans="1:17" ht="12.75" customHeight="1" x14ac:dyDescent="0.25">
      <c r="A95" s="111">
        <v>90</v>
      </c>
      <c r="B95" s="68" t="s">
        <v>204</v>
      </c>
      <c r="C95" s="68" t="s">
        <v>109</v>
      </c>
      <c r="D95" s="70" t="s">
        <v>209</v>
      </c>
      <c r="E95" s="68">
        <v>4</v>
      </c>
      <c r="F95" s="68">
        <v>4</v>
      </c>
      <c r="G95" s="95">
        <f t="shared" si="3"/>
        <v>100</v>
      </c>
      <c r="H95" s="95">
        <v>60</v>
      </c>
      <c r="I95" s="68" t="s">
        <v>101</v>
      </c>
      <c r="J95" s="68">
        <v>4</v>
      </c>
      <c r="K95" s="95">
        <f t="shared" si="4"/>
        <v>100</v>
      </c>
      <c r="L95" s="95">
        <v>85</v>
      </c>
      <c r="M95" s="68" t="s">
        <v>102</v>
      </c>
      <c r="N95" s="95">
        <f t="shared" si="5"/>
        <v>25</v>
      </c>
      <c r="O95" s="96">
        <v>1.83</v>
      </c>
      <c r="P95" s="99" t="s">
        <v>103</v>
      </c>
      <c r="Q95" s="97"/>
    </row>
    <row r="96" spans="1:17" ht="12.75" customHeight="1" x14ac:dyDescent="0.25">
      <c r="A96" s="111">
        <v>91</v>
      </c>
      <c r="B96" s="68" t="s">
        <v>204</v>
      </c>
      <c r="C96" s="68" t="s">
        <v>109</v>
      </c>
      <c r="D96" s="70" t="s">
        <v>210</v>
      </c>
      <c r="E96" s="68">
        <v>10</v>
      </c>
      <c r="F96" s="68">
        <v>8</v>
      </c>
      <c r="G96" s="95">
        <f t="shared" si="3"/>
        <v>80</v>
      </c>
      <c r="H96" s="95">
        <v>65</v>
      </c>
      <c r="I96" s="68" t="s">
        <v>98</v>
      </c>
      <c r="J96" s="68">
        <v>8</v>
      </c>
      <c r="K96" s="95">
        <f t="shared" si="4"/>
        <v>80</v>
      </c>
      <c r="L96" s="95">
        <v>81.3</v>
      </c>
      <c r="M96" s="68" t="s">
        <v>102</v>
      </c>
      <c r="N96" s="95">
        <f t="shared" si="5"/>
        <v>16.299999999999997</v>
      </c>
      <c r="O96" s="96">
        <v>1.77</v>
      </c>
      <c r="P96" s="96" t="s">
        <v>103</v>
      </c>
      <c r="Q96" s="97"/>
    </row>
    <row r="97" spans="1:17" ht="12.75" customHeight="1" x14ac:dyDescent="0.25">
      <c r="A97" s="111">
        <v>92</v>
      </c>
      <c r="B97" s="68" t="s">
        <v>204</v>
      </c>
      <c r="C97" s="68" t="s">
        <v>109</v>
      </c>
      <c r="D97" s="70" t="s">
        <v>211</v>
      </c>
      <c r="E97" s="68">
        <v>4</v>
      </c>
      <c r="F97" s="68">
        <v>4</v>
      </c>
      <c r="G97" s="95">
        <f t="shared" si="3"/>
        <v>100</v>
      </c>
      <c r="H97" s="95">
        <v>42.5</v>
      </c>
      <c r="I97" s="68" t="s">
        <v>101</v>
      </c>
      <c r="J97" s="68">
        <v>3</v>
      </c>
      <c r="K97" s="95">
        <f t="shared" si="4"/>
        <v>75</v>
      </c>
      <c r="L97" s="95">
        <v>90</v>
      </c>
      <c r="M97" s="68" t="s">
        <v>103</v>
      </c>
      <c r="N97" s="95">
        <f t="shared" si="5"/>
        <v>47.5</v>
      </c>
      <c r="O97" s="96">
        <v>1.38</v>
      </c>
      <c r="P97" s="96" t="s">
        <v>104</v>
      </c>
      <c r="Q97" s="97"/>
    </row>
    <row r="98" spans="1:17" ht="12.75" customHeight="1" x14ac:dyDescent="0.25">
      <c r="A98" s="111">
        <v>93</v>
      </c>
      <c r="B98" s="68" t="s">
        <v>204</v>
      </c>
      <c r="C98" s="68" t="s">
        <v>109</v>
      </c>
      <c r="D98" s="70" t="s">
        <v>212</v>
      </c>
      <c r="E98" s="103">
        <v>11</v>
      </c>
      <c r="F98" s="68">
        <v>5</v>
      </c>
      <c r="G98" s="95">
        <f t="shared" si="3"/>
        <v>45.454545454545453</v>
      </c>
      <c r="H98" s="95">
        <v>56</v>
      </c>
      <c r="I98" s="68" t="s">
        <v>98</v>
      </c>
      <c r="J98" s="68">
        <v>4</v>
      </c>
      <c r="K98" s="95">
        <f t="shared" si="4"/>
        <v>36.363636363636367</v>
      </c>
      <c r="L98" s="95">
        <v>72.5</v>
      </c>
      <c r="M98" s="68" t="s">
        <v>100</v>
      </c>
      <c r="N98" s="95">
        <f t="shared" si="5"/>
        <v>16.5</v>
      </c>
      <c r="O98" s="96">
        <v>1.93</v>
      </c>
      <c r="P98" s="96" t="s">
        <v>103</v>
      </c>
      <c r="Q98" s="97"/>
    </row>
    <row r="99" spans="1:17" ht="12.75" customHeight="1" x14ac:dyDescent="0.25">
      <c r="A99" s="111">
        <v>94</v>
      </c>
      <c r="B99" s="68" t="s">
        <v>204</v>
      </c>
      <c r="C99" s="68" t="s">
        <v>109</v>
      </c>
      <c r="D99" s="70" t="s">
        <v>213</v>
      </c>
      <c r="E99" s="68">
        <v>4</v>
      </c>
      <c r="F99" s="68">
        <v>4</v>
      </c>
      <c r="G99" s="95">
        <f t="shared" si="3"/>
        <v>100</v>
      </c>
      <c r="H99" s="95">
        <v>40</v>
      </c>
      <c r="I99" s="68" t="s">
        <v>101</v>
      </c>
      <c r="J99" s="68">
        <v>3</v>
      </c>
      <c r="K99" s="95">
        <f t="shared" si="4"/>
        <v>75</v>
      </c>
      <c r="L99" s="95">
        <v>96</v>
      </c>
      <c r="M99" s="68" t="s">
        <v>104</v>
      </c>
      <c r="N99" s="95">
        <f t="shared" si="5"/>
        <v>56</v>
      </c>
      <c r="O99" s="96">
        <v>1.38</v>
      </c>
      <c r="P99" s="99" t="s">
        <v>104</v>
      </c>
      <c r="Q99" s="97"/>
    </row>
    <row r="100" spans="1:17" ht="12.75" customHeight="1" x14ac:dyDescent="0.25">
      <c r="A100" s="111">
        <v>95</v>
      </c>
      <c r="B100" s="68" t="s">
        <v>204</v>
      </c>
      <c r="C100" s="68" t="s">
        <v>109</v>
      </c>
      <c r="D100" s="70" t="s">
        <v>331</v>
      </c>
      <c r="E100" s="68">
        <v>11</v>
      </c>
      <c r="F100" s="68">
        <v>10</v>
      </c>
      <c r="G100" s="95">
        <f t="shared" si="3"/>
        <v>90.909090909090907</v>
      </c>
      <c r="H100" s="95">
        <v>65</v>
      </c>
      <c r="I100" s="68" t="s">
        <v>101</v>
      </c>
      <c r="J100" s="68">
        <v>10</v>
      </c>
      <c r="K100" s="95">
        <f t="shared" si="4"/>
        <v>90.909090909090907</v>
      </c>
      <c r="L100" s="95">
        <v>70</v>
      </c>
      <c r="M100" s="68" t="s">
        <v>99</v>
      </c>
      <c r="N100" s="95">
        <f t="shared" si="5"/>
        <v>5</v>
      </c>
      <c r="O100" s="96">
        <v>2.79</v>
      </c>
      <c r="P100" s="99" t="s">
        <v>100</v>
      </c>
      <c r="Q100" s="97"/>
    </row>
    <row r="101" spans="1:17" ht="12.75" customHeight="1" x14ac:dyDescent="0.25">
      <c r="A101" s="111">
        <v>96</v>
      </c>
      <c r="B101" s="68" t="s">
        <v>204</v>
      </c>
      <c r="C101" s="68" t="s">
        <v>109</v>
      </c>
      <c r="D101" s="70" t="s">
        <v>332</v>
      </c>
      <c r="E101" s="68">
        <v>4</v>
      </c>
      <c r="F101" s="68">
        <v>3</v>
      </c>
      <c r="G101" s="95">
        <f t="shared" si="3"/>
        <v>75</v>
      </c>
      <c r="H101" s="95">
        <v>37</v>
      </c>
      <c r="I101" s="68" t="s">
        <v>101</v>
      </c>
      <c r="J101" s="68">
        <v>3</v>
      </c>
      <c r="K101" s="95">
        <f t="shared" si="4"/>
        <v>75</v>
      </c>
      <c r="L101" s="95">
        <v>60</v>
      </c>
      <c r="M101" s="68" t="s">
        <v>101</v>
      </c>
      <c r="N101" s="95">
        <f t="shared" si="5"/>
        <v>23</v>
      </c>
      <c r="O101" s="96">
        <v>2.38</v>
      </c>
      <c r="P101" s="99" t="s">
        <v>102</v>
      </c>
      <c r="Q101" s="97"/>
    </row>
    <row r="102" spans="1:17" ht="12.75" customHeight="1" x14ac:dyDescent="0.25">
      <c r="A102" s="111">
        <v>97</v>
      </c>
      <c r="B102" s="68" t="s">
        <v>204</v>
      </c>
      <c r="C102" s="68" t="s">
        <v>122</v>
      </c>
      <c r="D102" s="70" t="s">
        <v>216</v>
      </c>
      <c r="E102" s="68">
        <v>9</v>
      </c>
      <c r="F102" s="68">
        <v>7</v>
      </c>
      <c r="G102" s="95">
        <f t="shared" si="3"/>
        <v>77.777777777777786</v>
      </c>
      <c r="H102" s="95">
        <v>62.5</v>
      </c>
      <c r="I102" s="68" t="s">
        <v>101</v>
      </c>
      <c r="J102" s="68">
        <v>9</v>
      </c>
      <c r="K102" s="95">
        <f t="shared" si="4"/>
        <v>100</v>
      </c>
      <c r="L102" s="95">
        <v>80</v>
      </c>
      <c r="M102" s="68" t="s">
        <v>102</v>
      </c>
      <c r="N102" s="95">
        <f t="shared" si="5"/>
        <v>17.5</v>
      </c>
      <c r="O102" s="96">
        <v>1.89</v>
      </c>
      <c r="P102" s="99" t="s">
        <v>103</v>
      </c>
      <c r="Q102" s="97"/>
    </row>
    <row r="103" spans="1:17" ht="12.75" customHeight="1" x14ac:dyDescent="0.25">
      <c r="A103" s="111">
        <v>98</v>
      </c>
      <c r="B103" s="68" t="s">
        <v>204</v>
      </c>
      <c r="C103" s="68" t="s">
        <v>122</v>
      </c>
      <c r="D103" s="70" t="s">
        <v>217</v>
      </c>
      <c r="E103" s="68">
        <v>8</v>
      </c>
      <c r="F103" s="68">
        <v>7</v>
      </c>
      <c r="G103" s="95">
        <f t="shared" si="3"/>
        <v>87.5</v>
      </c>
      <c r="H103" s="95">
        <v>38.5</v>
      </c>
      <c r="I103" s="68" t="s">
        <v>101</v>
      </c>
      <c r="J103" s="68">
        <v>8</v>
      </c>
      <c r="K103" s="95">
        <f t="shared" si="4"/>
        <v>100</v>
      </c>
      <c r="L103" s="95">
        <v>83.75</v>
      </c>
      <c r="M103" s="68" t="s">
        <v>102</v>
      </c>
      <c r="N103" s="95">
        <f t="shared" si="5"/>
        <v>45.25</v>
      </c>
      <c r="O103" s="96">
        <v>1.06</v>
      </c>
      <c r="P103" s="99" t="s">
        <v>104</v>
      </c>
      <c r="Q103" s="97"/>
    </row>
    <row r="104" spans="1:17" ht="12.75" customHeight="1" x14ac:dyDescent="0.25">
      <c r="A104" s="111">
        <v>99</v>
      </c>
      <c r="B104" s="68" t="s">
        <v>204</v>
      </c>
      <c r="C104" s="68" t="s">
        <v>122</v>
      </c>
      <c r="D104" s="70" t="s">
        <v>218</v>
      </c>
      <c r="E104" s="68">
        <v>8</v>
      </c>
      <c r="F104" s="68">
        <v>7</v>
      </c>
      <c r="G104" s="95">
        <f t="shared" si="3"/>
        <v>87.5</v>
      </c>
      <c r="H104" s="95">
        <v>37.1</v>
      </c>
      <c r="I104" s="68" t="s">
        <v>101</v>
      </c>
      <c r="J104" s="68">
        <v>7</v>
      </c>
      <c r="K104" s="95">
        <f t="shared" si="4"/>
        <v>87.5</v>
      </c>
      <c r="L104" s="95">
        <v>44.3</v>
      </c>
      <c r="M104" s="68" t="s">
        <v>101</v>
      </c>
      <c r="N104" s="95">
        <f t="shared" si="5"/>
        <v>7.1999999999999957</v>
      </c>
      <c r="O104" s="96">
        <v>1</v>
      </c>
      <c r="P104" s="99" t="s">
        <v>104</v>
      </c>
      <c r="Q104" s="97"/>
    </row>
    <row r="105" spans="1:17" ht="12.75" customHeight="1" x14ac:dyDescent="0.25">
      <c r="A105" s="111">
        <v>100</v>
      </c>
      <c r="B105" s="68" t="s">
        <v>219</v>
      </c>
      <c r="C105" s="68" t="s">
        <v>109</v>
      </c>
      <c r="D105" s="70" t="s">
        <v>333</v>
      </c>
      <c r="E105" s="68">
        <v>77</v>
      </c>
      <c r="F105" s="68">
        <v>55</v>
      </c>
      <c r="G105" s="95">
        <f t="shared" si="3"/>
        <v>71.428571428571431</v>
      </c>
      <c r="H105" s="100">
        <v>54</v>
      </c>
      <c r="I105" s="98" t="s">
        <v>101</v>
      </c>
      <c r="J105" s="68">
        <v>41</v>
      </c>
      <c r="K105" s="95">
        <f t="shared" si="4"/>
        <v>53.246753246753244</v>
      </c>
      <c r="L105" s="95">
        <v>62</v>
      </c>
      <c r="M105" s="68" t="s">
        <v>101</v>
      </c>
      <c r="N105" s="95">
        <f t="shared" si="5"/>
        <v>8</v>
      </c>
      <c r="O105" s="68">
        <v>3.07</v>
      </c>
      <c r="P105" s="98" t="s">
        <v>99</v>
      </c>
      <c r="Q105" s="97"/>
    </row>
    <row r="106" spans="1:17" ht="12.75" customHeight="1" x14ac:dyDescent="0.25">
      <c r="A106" s="111">
        <v>101</v>
      </c>
      <c r="B106" s="68" t="s">
        <v>219</v>
      </c>
      <c r="C106" s="68" t="s">
        <v>109</v>
      </c>
      <c r="D106" s="67" t="s">
        <v>221</v>
      </c>
      <c r="E106" s="68">
        <v>51</v>
      </c>
      <c r="F106" s="68">
        <v>36</v>
      </c>
      <c r="G106" s="95">
        <f t="shared" si="3"/>
        <v>70.588235294117652</v>
      </c>
      <c r="H106" s="100">
        <v>43</v>
      </c>
      <c r="I106" s="98" t="s">
        <v>101</v>
      </c>
      <c r="J106" s="68">
        <v>35</v>
      </c>
      <c r="K106" s="95">
        <f t="shared" si="4"/>
        <v>68.627450980392155</v>
      </c>
      <c r="L106" s="95">
        <v>58</v>
      </c>
      <c r="M106" s="68" t="s">
        <v>101</v>
      </c>
      <c r="N106" s="95">
        <f t="shared" si="5"/>
        <v>15</v>
      </c>
      <c r="O106" s="68">
        <v>2.38</v>
      </c>
      <c r="P106" s="98" t="s">
        <v>102</v>
      </c>
      <c r="Q106" s="97"/>
    </row>
    <row r="107" spans="1:17" ht="12.75" customHeight="1" x14ac:dyDescent="0.25">
      <c r="A107" s="111">
        <v>102</v>
      </c>
      <c r="B107" s="68" t="s">
        <v>219</v>
      </c>
      <c r="C107" s="68" t="s">
        <v>122</v>
      </c>
      <c r="D107" s="70" t="s">
        <v>222</v>
      </c>
      <c r="E107" s="68">
        <v>32</v>
      </c>
      <c r="F107" s="68">
        <v>22</v>
      </c>
      <c r="G107" s="95">
        <f t="shared" si="3"/>
        <v>68.75</v>
      </c>
      <c r="H107" s="100">
        <v>53</v>
      </c>
      <c r="I107" s="98" t="s">
        <v>101</v>
      </c>
      <c r="J107" s="68">
        <v>28</v>
      </c>
      <c r="K107" s="95">
        <f t="shared" si="4"/>
        <v>87.5</v>
      </c>
      <c r="L107" s="95">
        <v>81</v>
      </c>
      <c r="M107" s="68" t="s">
        <v>102</v>
      </c>
      <c r="N107" s="95">
        <f t="shared" si="5"/>
        <v>28</v>
      </c>
      <c r="O107" s="68">
        <v>1.32</v>
      </c>
      <c r="P107" s="98" t="s">
        <v>104</v>
      </c>
      <c r="Q107" s="97"/>
    </row>
    <row r="108" spans="1:17" ht="12.75" customHeight="1" x14ac:dyDescent="0.25">
      <c r="A108" s="111">
        <v>103</v>
      </c>
      <c r="B108" s="68" t="s">
        <v>223</v>
      </c>
      <c r="C108" s="68" t="s">
        <v>109</v>
      </c>
      <c r="D108" s="70" t="s">
        <v>334</v>
      </c>
      <c r="E108" s="68">
        <v>22</v>
      </c>
      <c r="F108" s="68">
        <v>18</v>
      </c>
      <c r="G108" s="95">
        <f t="shared" si="3"/>
        <v>81.818181818181827</v>
      </c>
      <c r="H108" s="95">
        <v>38.33</v>
      </c>
      <c r="I108" s="68" t="s">
        <v>101</v>
      </c>
      <c r="J108" s="68">
        <v>19</v>
      </c>
      <c r="K108" s="95">
        <f t="shared" si="4"/>
        <v>86.36363636363636</v>
      </c>
      <c r="L108" s="95">
        <v>97.36</v>
      </c>
      <c r="M108" s="68" t="s">
        <v>104</v>
      </c>
      <c r="N108" s="95">
        <f t="shared" si="5"/>
        <v>59.03</v>
      </c>
      <c r="O108" s="96">
        <v>1.69</v>
      </c>
      <c r="P108" s="96" t="s">
        <v>103</v>
      </c>
      <c r="Q108" s="97"/>
    </row>
    <row r="109" spans="1:17" ht="12.75" customHeight="1" x14ac:dyDescent="0.25">
      <c r="A109" s="111">
        <v>104</v>
      </c>
      <c r="B109" s="68" t="s">
        <v>223</v>
      </c>
      <c r="C109" s="68" t="s">
        <v>109</v>
      </c>
      <c r="D109" s="70" t="s">
        <v>225</v>
      </c>
      <c r="E109" s="68">
        <v>22</v>
      </c>
      <c r="F109" s="68">
        <v>16</v>
      </c>
      <c r="G109" s="95">
        <f t="shared" si="3"/>
        <v>72.727272727272734</v>
      </c>
      <c r="H109" s="95">
        <v>35</v>
      </c>
      <c r="I109" s="68" t="s">
        <v>101</v>
      </c>
      <c r="J109" s="68">
        <v>17</v>
      </c>
      <c r="K109" s="95">
        <f t="shared" si="4"/>
        <v>77.272727272727266</v>
      </c>
      <c r="L109" s="95">
        <v>56</v>
      </c>
      <c r="M109" s="68" t="s">
        <v>101</v>
      </c>
      <c r="N109" s="95">
        <f t="shared" si="5"/>
        <v>21</v>
      </c>
      <c r="O109" s="96">
        <v>2.63</v>
      </c>
      <c r="P109" s="96" t="s">
        <v>100</v>
      </c>
      <c r="Q109" s="97"/>
    </row>
    <row r="110" spans="1:17" ht="12.75" customHeight="1" x14ac:dyDescent="0.25">
      <c r="A110" s="111">
        <v>105</v>
      </c>
      <c r="B110" s="68" t="s">
        <v>223</v>
      </c>
      <c r="C110" s="68" t="s">
        <v>109</v>
      </c>
      <c r="D110" s="70" t="s">
        <v>226</v>
      </c>
      <c r="E110" s="68">
        <v>30</v>
      </c>
      <c r="F110" s="68">
        <v>23</v>
      </c>
      <c r="G110" s="95">
        <f t="shared" si="3"/>
        <v>76.666666666666671</v>
      </c>
      <c r="H110" s="95">
        <v>46</v>
      </c>
      <c r="I110" s="68" t="s">
        <v>101</v>
      </c>
      <c r="J110" s="68">
        <v>24</v>
      </c>
      <c r="K110" s="95">
        <f t="shared" si="4"/>
        <v>80</v>
      </c>
      <c r="L110" s="95">
        <v>100</v>
      </c>
      <c r="M110" s="68" t="s">
        <v>104</v>
      </c>
      <c r="N110" s="95">
        <f t="shared" si="5"/>
        <v>54</v>
      </c>
      <c r="O110" s="96">
        <v>3.28</v>
      </c>
      <c r="P110" s="96" t="s">
        <v>99</v>
      </c>
      <c r="Q110" s="97"/>
    </row>
    <row r="111" spans="1:17" ht="12.75" customHeight="1" x14ac:dyDescent="0.25">
      <c r="A111" s="111">
        <v>106</v>
      </c>
      <c r="B111" s="68" t="s">
        <v>223</v>
      </c>
      <c r="C111" s="68" t="s">
        <v>109</v>
      </c>
      <c r="D111" s="70" t="s">
        <v>227</v>
      </c>
      <c r="E111" s="68">
        <v>22</v>
      </c>
      <c r="F111" s="68">
        <v>11</v>
      </c>
      <c r="G111" s="95">
        <f t="shared" si="3"/>
        <v>50</v>
      </c>
      <c r="H111" s="95">
        <v>30.9</v>
      </c>
      <c r="I111" s="68" t="s">
        <v>101</v>
      </c>
      <c r="J111" s="68">
        <v>11</v>
      </c>
      <c r="K111" s="95">
        <f t="shared" si="4"/>
        <v>50</v>
      </c>
      <c r="L111" s="95">
        <v>81.81</v>
      </c>
      <c r="M111" s="68" t="s">
        <v>102</v>
      </c>
      <c r="N111" s="95">
        <f t="shared" si="5"/>
        <v>50.910000000000004</v>
      </c>
      <c r="O111" s="96">
        <v>2.1</v>
      </c>
      <c r="P111" s="96" t="s">
        <v>102</v>
      </c>
      <c r="Q111" s="97"/>
    </row>
    <row r="112" spans="1:17" ht="12.75" customHeight="1" x14ac:dyDescent="0.25">
      <c r="A112" s="111">
        <v>107</v>
      </c>
      <c r="B112" s="68" t="s">
        <v>223</v>
      </c>
      <c r="C112" s="68" t="s">
        <v>109</v>
      </c>
      <c r="D112" s="70" t="s">
        <v>228</v>
      </c>
      <c r="E112" s="68">
        <v>26</v>
      </c>
      <c r="F112" s="68">
        <v>19</v>
      </c>
      <c r="G112" s="95">
        <f t="shared" si="3"/>
        <v>73.076923076923066</v>
      </c>
      <c r="H112" s="95">
        <v>55.26</v>
      </c>
      <c r="I112" s="68" t="s">
        <v>101</v>
      </c>
      <c r="J112" s="68">
        <v>26</v>
      </c>
      <c r="K112" s="95">
        <f t="shared" si="4"/>
        <v>100</v>
      </c>
      <c r="L112" s="95">
        <v>43</v>
      </c>
      <c r="M112" s="68" t="s">
        <v>101</v>
      </c>
      <c r="N112" s="95">
        <f t="shared" si="5"/>
        <v>-12.259999999999998</v>
      </c>
      <c r="O112" s="96">
        <v>3.01</v>
      </c>
      <c r="P112" s="96" t="s">
        <v>99</v>
      </c>
      <c r="Q112" s="97"/>
    </row>
    <row r="113" spans="1:17" ht="12.75" customHeight="1" x14ac:dyDescent="0.25">
      <c r="A113" s="111">
        <v>108</v>
      </c>
      <c r="B113" s="68" t="s">
        <v>223</v>
      </c>
      <c r="C113" s="68" t="s">
        <v>109</v>
      </c>
      <c r="D113" s="70" t="s">
        <v>229</v>
      </c>
      <c r="E113" s="68">
        <v>21</v>
      </c>
      <c r="F113" s="68">
        <v>16</v>
      </c>
      <c r="G113" s="95">
        <f t="shared" si="3"/>
        <v>76.19047619047619</v>
      </c>
      <c r="H113" s="95">
        <v>45.6</v>
      </c>
      <c r="I113" s="68" t="s">
        <v>101</v>
      </c>
      <c r="J113" s="68">
        <v>16</v>
      </c>
      <c r="K113" s="95">
        <f t="shared" si="4"/>
        <v>76.19047619047619</v>
      </c>
      <c r="L113" s="95">
        <v>70</v>
      </c>
      <c r="M113" s="68" t="s">
        <v>99</v>
      </c>
      <c r="N113" s="95">
        <f t="shared" si="5"/>
        <v>24.4</v>
      </c>
      <c r="O113" s="96">
        <v>2.09</v>
      </c>
      <c r="P113" s="96" t="s">
        <v>102</v>
      </c>
      <c r="Q113" s="97"/>
    </row>
    <row r="114" spans="1:17" ht="12.75" customHeight="1" x14ac:dyDescent="0.25">
      <c r="A114" s="111">
        <v>109</v>
      </c>
      <c r="B114" s="68" t="s">
        <v>223</v>
      </c>
      <c r="C114" s="68" t="s">
        <v>109</v>
      </c>
      <c r="D114" s="70" t="s">
        <v>230</v>
      </c>
      <c r="E114" s="68">
        <v>24</v>
      </c>
      <c r="F114" s="68">
        <v>15</v>
      </c>
      <c r="G114" s="95">
        <f t="shared" si="3"/>
        <v>62.5</v>
      </c>
      <c r="H114" s="95">
        <v>46</v>
      </c>
      <c r="I114" s="68" t="s">
        <v>101</v>
      </c>
      <c r="J114" s="68">
        <v>18</v>
      </c>
      <c r="K114" s="95">
        <f t="shared" si="4"/>
        <v>75</v>
      </c>
      <c r="L114" s="95">
        <v>67</v>
      </c>
      <c r="M114" s="68" t="s">
        <v>99</v>
      </c>
      <c r="N114" s="95">
        <f t="shared" si="5"/>
        <v>21</v>
      </c>
      <c r="O114" s="96">
        <v>2.48</v>
      </c>
      <c r="P114" s="96" t="s">
        <v>102</v>
      </c>
      <c r="Q114" s="97"/>
    </row>
    <row r="115" spans="1:17" ht="12.75" customHeight="1" x14ac:dyDescent="0.25">
      <c r="A115" s="111">
        <v>110</v>
      </c>
      <c r="B115" s="68" t="s">
        <v>223</v>
      </c>
      <c r="C115" s="68" t="s">
        <v>109</v>
      </c>
      <c r="D115" s="70" t="s">
        <v>231</v>
      </c>
      <c r="E115" s="68">
        <v>20</v>
      </c>
      <c r="F115" s="68">
        <v>15</v>
      </c>
      <c r="G115" s="95">
        <f t="shared" si="3"/>
        <v>75</v>
      </c>
      <c r="H115" s="95">
        <v>54</v>
      </c>
      <c r="I115" s="68" t="s">
        <v>101</v>
      </c>
      <c r="J115" s="68">
        <v>16</v>
      </c>
      <c r="K115" s="95">
        <f t="shared" si="4"/>
        <v>80</v>
      </c>
      <c r="L115" s="95">
        <v>48</v>
      </c>
      <c r="M115" s="68" t="s">
        <v>101</v>
      </c>
      <c r="N115" s="95">
        <f t="shared" si="5"/>
        <v>-6</v>
      </c>
      <c r="O115" s="96">
        <v>2.4300000000000002</v>
      </c>
      <c r="P115" s="96" t="s">
        <v>102</v>
      </c>
      <c r="Q115" s="97"/>
    </row>
    <row r="116" spans="1:17" ht="12.75" customHeight="1" x14ac:dyDescent="0.25">
      <c r="A116" s="111">
        <v>111</v>
      </c>
      <c r="B116" s="68" t="s">
        <v>223</v>
      </c>
      <c r="C116" s="68" t="s">
        <v>232</v>
      </c>
      <c r="D116" s="70" t="s">
        <v>233</v>
      </c>
      <c r="E116" s="68">
        <v>19</v>
      </c>
      <c r="F116" s="68">
        <v>14</v>
      </c>
      <c r="G116" s="95">
        <f t="shared" si="3"/>
        <v>73.68421052631578</v>
      </c>
      <c r="H116" s="95">
        <v>46</v>
      </c>
      <c r="I116" s="68" t="s">
        <v>101</v>
      </c>
      <c r="J116" s="68">
        <v>15</v>
      </c>
      <c r="K116" s="95">
        <f t="shared" si="4"/>
        <v>78.94736842105263</v>
      </c>
      <c r="L116" s="95">
        <v>84</v>
      </c>
      <c r="M116" s="68" t="s">
        <v>102</v>
      </c>
      <c r="N116" s="95">
        <f t="shared" si="5"/>
        <v>38</v>
      </c>
      <c r="O116" s="96">
        <v>2.2599999999999998</v>
      </c>
      <c r="P116" s="96" t="s">
        <v>102</v>
      </c>
      <c r="Q116" s="97"/>
    </row>
    <row r="117" spans="1:17" ht="12.75" customHeight="1" x14ac:dyDescent="0.25">
      <c r="A117" s="111">
        <v>112</v>
      </c>
      <c r="B117" s="68" t="s">
        <v>223</v>
      </c>
      <c r="C117" s="68" t="s">
        <v>122</v>
      </c>
      <c r="D117" s="70" t="s">
        <v>234</v>
      </c>
      <c r="E117" s="68">
        <v>24</v>
      </c>
      <c r="F117" s="68">
        <v>21</v>
      </c>
      <c r="G117" s="95">
        <f t="shared" si="3"/>
        <v>87.5</v>
      </c>
      <c r="H117" s="95">
        <v>41.9</v>
      </c>
      <c r="I117" s="68" t="s">
        <v>101</v>
      </c>
      <c r="J117" s="68">
        <v>17</v>
      </c>
      <c r="K117" s="95">
        <f t="shared" si="4"/>
        <v>70.833333333333343</v>
      </c>
      <c r="L117" s="95">
        <v>48.82</v>
      </c>
      <c r="M117" s="68" t="s">
        <v>101</v>
      </c>
      <c r="N117" s="95">
        <f t="shared" si="5"/>
        <v>6.9200000000000017</v>
      </c>
      <c r="O117" s="96">
        <v>2.06</v>
      </c>
      <c r="P117" s="96" t="s">
        <v>102</v>
      </c>
      <c r="Q117" s="97"/>
    </row>
    <row r="118" spans="1:17" ht="12.75" customHeight="1" x14ac:dyDescent="0.25">
      <c r="A118" s="111">
        <v>113</v>
      </c>
      <c r="B118" s="68" t="s">
        <v>223</v>
      </c>
      <c r="C118" s="68" t="s">
        <v>122</v>
      </c>
      <c r="D118" s="70" t="s">
        <v>235</v>
      </c>
      <c r="E118" s="68">
        <v>22</v>
      </c>
      <c r="F118" s="68">
        <v>18</v>
      </c>
      <c r="G118" s="95">
        <f t="shared" si="3"/>
        <v>81.818181818181827</v>
      </c>
      <c r="H118" s="95">
        <v>37.770000000000003</v>
      </c>
      <c r="I118" s="68" t="s">
        <v>101</v>
      </c>
      <c r="J118" s="68">
        <v>14</v>
      </c>
      <c r="K118" s="95">
        <f t="shared" si="4"/>
        <v>63.636363636363633</v>
      </c>
      <c r="L118" s="95">
        <v>37.86</v>
      </c>
      <c r="M118" s="68" t="s">
        <v>101</v>
      </c>
      <c r="N118" s="95">
        <f t="shared" si="5"/>
        <v>8.9999999999996305E-2</v>
      </c>
      <c r="O118" s="96">
        <v>2.12</v>
      </c>
      <c r="P118" s="96" t="s">
        <v>102</v>
      </c>
      <c r="Q118" s="97"/>
    </row>
    <row r="119" spans="1:17" ht="12.75" customHeight="1" x14ac:dyDescent="0.25">
      <c r="A119" s="111">
        <v>114</v>
      </c>
      <c r="B119" s="68" t="s">
        <v>335</v>
      </c>
      <c r="C119" s="68" t="s">
        <v>109</v>
      </c>
      <c r="D119" s="70" t="s">
        <v>237</v>
      </c>
      <c r="E119" s="68">
        <v>65</v>
      </c>
      <c r="F119" s="68">
        <v>51</v>
      </c>
      <c r="G119" s="95">
        <f t="shared" si="3"/>
        <v>78.461538461538467</v>
      </c>
      <c r="H119" s="95">
        <v>46</v>
      </c>
      <c r="I119" s="68" t="s">
        <v>101</v>
      </c>
      <c r="J119" s="68">
        <v>50</v>
      </c>
      <c r="K119" s="95">
        <f t="shared" si="4"/>
        <v>76.923076923076934</v>
      </c>
      <c r="L119" s="95">
        <v>62</v>
      </c>
      <c r="M119" s="68" t="s">
        <v>101</v>
      </c>
      <c r="N119" s="95">
        <f t="shared" si="5"/>
        <v>16</v>
      </c>
      <c r="O119" s="96">
        <v>2.4</v>
      </c>
      <c r="P119" s="96" t="s">
        <v>102</v>
      </c>
      <c r="Q119" s="97"/>
    </row>
    <row r="120" spans="1:17" ht="12.75" customHeight="1" x14ac:dyDescent="0.25">
      <c r="A120" s="111">
        <v>115</v>
      </c>
      <c r="B120" s="68" t="s">
        <v>335</v>
      </c>
      <c r="C120" s="68" t="s">
        <v>109</v>
      </c>
      <c r="D120" s="70" t="s">
        <v>165</v>
      </c>
      <c r="E120" s="68">
        <v>69</v>
      </c>
      <c r="F120" s="68">
        <v>58</v>
      </c>
      <c r="G120" s="95">
        <f t="shared" si="3"/>
        <v>84.05797101449275</v>
      </c>
      <c r="H120" s="95">
        <v>37</v>
      </c>
      <c r="I120" s="68" t="s">
        <v>101</v>
      </c>
      <c r="J120" s="68">
        <v>56</v>
      </c>
      <c r="K120" s="95">
        <f t="shared" si="4"/>
        <v>81.159420289855078</v>
      </c>
      <c r="L120" s="95">
        <v>39</v>
      </c>
      <c r="M120" s="68" t="s">
        <v>101</v>
      </c>
      <c r="N120" s="95">
        <f t="shared" si="5"/>
        <v>2</v>
      </c>
      <c r="O120" s="96">
        <v>3.69</v>
      </c>
      <c r="P120" s="96" t="s">
        <v>101</v>
      </c>
      <c r="Q120" s="97"/>
    </row>
    <row r="121" spans="1:17" ht="12.75" customHeight="1" x14ac:dyDescent="0.25">
      <c r="A121" s="111">
        <v>116</v>
      </c>
      <c r="B121" s="68" t="s">
        <v>335</v>
      </c>
      <c r="C121" s="68" t="s">
        <v>109</v>
      </c>
      <c r="D121" s="70" t="s">
        <v>238</v>
      </c>
      <c r="E121" s="68">
        <v>52</v>
      </c>
      <c r="F121" s="68">
        <v>52</v>
      </c>
      <c r="G121" s="95">
        <f t="shared" si="3"/>
        <v>100</v>
      </c>
      <c r="H121" s="95">
        <v>31</v>
      </c>
      <c r="I121" s="68" t="s">
        <v>101</v>
      </c>
      <c r="J121" s="68">
        <v>49</v>
      </c>
      <c r="K121" s="95">
        <f t="shared" si="4"/>
        <v>94.230769230769226</v>
      </c>
      <c r="L121" s="95">
        <v>83</v>
      </c>
      <c r="M121" s="68" t="s">
        <v>102</v>
      </c>
      <c r="N121" s="95">
        <f t="shared" si="5"/>
        <v>52</v>
      </c>
      <c r="O121" s="96">
        <v>2.91</v>
      </c>
      <c r="P121" s="96" t="s">
        <v>100</v>
      </c>
      <c r="Q121" s="97"/>
    </row>
    <row r="122" spans="1:17" ht="12.75" customHeight="1" x14ac:dyDescent="0.25">
      <c r="A122" s="111">
        <v>117</v>
      </c>
      <c r="B122" s="68" t="s">
        <v>335</v>
      </c>
      <c r="C122" s="68" t="s">
        <v>109</v>
      </c>
      <c r="D122" s="70" t="s">
        <v>167</v>
      </c>
      <c r="E122" s="68">
        <v>64</v>
      </c>
      <c r="F122" s="68">
        <v>49</v>
      </c>
      <c r="G122" s="95">
        <f t="shared" si="3"/>
        <v>76.5625</v>
      </c>
      <c r="H122" s="95">
        <v>75</v>
      </c>
      <c r="I122" s="68" t="s">
        <v>100</v>
      </c>
      <c r="J122" s="68">
        <v>46</v>
      </c>
      <c r="K122" s="95">
        <f t="shared" si="4"/>
        <v>71.875</v>
      </c>
      <c r="L122" s="95">
        <v>94</v>
      </c>
      <c r="M122" s="68" t="s">
        <v>104</v>
      </c>
      <c r="N122" s="95">
        <f t="shared" si="5"/>
        <v>19</v>
      </c>
      <c r="O122" s="96">
        <v>3.36</v>
      </c>
      <c r="P122" s="96" t="s">
        <v>99</v>
      </c>
      <c r="Q122" s="97"/>
    </row>
    <row r="123" spans="1:17" ht="12.75" customHeight="1" x14ac:dyDescent="0.25">
      <c r="A123" s="111">
        <v>118</v>
      </c>
      <c r="B123" s="68" t="s">
        <v>335</v>
      </c>
      <c r="C123" s="68" t="s">
        <v>109</v>
      </c>
      <c r="D123" s="70" t="s">
        <v>239</v>
      </c>
      <c r="E123" s="68">
        <v>65</v>
      </c>
      <c r="F123" s="68">
        <v>33</v>
      </c>
      <c r="G123" s="95">
        <f t="shared" si="3"/>
        <v>50.769230769230766</v>
      </c>
      <c r="H123" s="95">
        <v>38</v>
      </c>
      <c r="I123" s="68" t="s">
        <v>101</v>
      </c>
      <c r="J123" s="68">
        <v>55</v>
      </c>
      <c r="K123" s="95">
        <f t="shared" si="4"/>
        <v>84.615384615384613</v>
      </c>
      <c r="L123" s="95">
        <v>60</v>
      </c>
      <c r="M123" s="68" t="s">
        <v>101</v>
      </c>
      <c r="N123" s="95">
        <f t="shared" si="5"/>
        <v>22</v>
      </c>
      <c r="O123" s="96">
        <v>3.37</v>
      </c>
      <c r="P123" s="96" t="s">
        <v>99</v>
      </c>
      <c r="Q123" s="97"/>
    </row>
    <row r="124" spans="1:17" ht="12.75" customHeight="1" x14ac:dyDescent="0.25">
      <c r="A124" s="111">
        <v>119</v>
      </c>
      <c r="B124" s="68" t="s">
        <v>335</v>
      </c>
      <c r="C124" s="68" t="s">
        <v>109</v>
      </c>
      <c r="D124" s="70" t="s">
        <v>158</v>
      </c>
      <c r="E124" s="68">
        <v>65</v>
      </c>
      <c r="F124" s="68">
        <v>50</v>
      </c>
      <c r="G124" s="95">
        <f t="shared" si="3"/>
        <v>76.923076923076934</v>
      </c>
      <c r="H124" s="95">
        <v>35</v>
      </c>
      <c r="I124" s="68" t="s">
        <v>101</v>
      </c>
      <c r="J124" s="68">
        <v>49</v>
      </c>
      <c r="K124" s="95">
        <f t="shared" si="4"/>
        <v>75.384615384615387</v>
      </c>
      <c r="L124" s="95">
        <v>73</v>
      </c>
      <c r="M124" s="68" t="s">
        <v>100</v>
      </c>
      <c r="N124" s="95">
        <f t="shared" si="5"/>
        <v>38</v>
      </c>
      <c r="O124" s="96">
        <v>3.18</v>
      </c>
      <c r="P124" s="96" t="s">
        <v>99</v>
      </c>
      <c r="Q124" s="97"/>
    </row>
    <row r="125" spans="1:17" ht="12.75" customHeight="1" x14ac:dyDescent="0.25">
      <c r="A125" s="111">
        <v>120</v>
      </c>
      <c r="B125" s="68" t="s">
        <v>335</v>
      </c>
      <c r="C125" s="68" t="s">
        <v>109</v>
      </c>
      <c r="D125" s="70" t="s">
        <v>240</v>
      </c>
      <c r="E125" s="68">
        <v>64</v>
      </c>
      <c r="F125" s="68">
        <v>49</v>
      </c>
      <c r="G125" s="95">
        <f t="shared" si="3"/>
        <v>76.5625</v>
      </c>
      <c r="H125" s="95">
        <v>78</v>
      </c>
      <c r="I125" s="68" t="s">
        <v>100</v>
      </c>
      <c r="J125" s="68">
        <v>26</v>
      </c>
      <c r="K125" s="95">
        <f t="shared" si="4"/>
        <v>40.625</v>
      </c>
      <c r="L125" s="95">
        <v>87</v>
      </c>
      <c r="M125" s="68" t="s">
        <v>103</v>
      </c>
      <c r="N125" s="95">
        <f t="shared" si="5"/>
        <v>9</v>
      </c>
      <c r="O125" s="96">
        <v>3.03</v>
      </c>
      <c r="P125" s="96" t="s">
        <v>99</v>
      </c>
      <c r="Q125" s="97"/>
    </row>
    <row r="126" spans="1:17" ht="12.75" customHeight="1" x14ac:dyDescent="0.25">
      <c r="A126" s="111">
        <v>121</v>
      </c>
      <c r="B126" s="68" t="s">
        <v>335</v>
      </c>
      <c r="C126" s="68" t="s">
        <v>122</v>
      </c>
      <c r="D126" s="70" t="s">
        <v>241</v>
      </c>
      <c r="E126" s="68">
        <v>54</v>
      </c>
      <c r="F126" s="68">
        <v>47</v>
      </c>
      <c r="G126" s="95">
        <f t="shared" si="3"/>
        <v>87.037037037037038</v>
      </c>
      <c r="H126" s="95">
        <v>53</v>
      </c>
      <c r="I126" s="68" t="s">
        <v>101</v>
      </c>
      <c r="J126" s="68">
        <v>42</v>
      </c>
      <c r="K126" s="95">
        <f t="shared" si="4"/>
        <v>77.777777777777786</v>
      </c>
      <c r="L126" s="95">
        <v>76</v>
      </c>
      <c r="M126" s="68" t="s">
        <v>100</v>
      </c>
      <c r="N126" s="95">
        <f t="shared" si="5"/>
        <v>23</v>
      </c>
      <c r="O126" s="96">
        <v>1.3</v>
      </c>
      <c r="P126" s="96" t="s">
        <v>104</v>
      </c>
      <c r="Q126" s="97"/>
    </row>
    <row r="127" spans="1:17" ht="12.75" customHeight="1" x14ac:dyDescent="0.25">
      <c r="A127" s="111">
        <v>122</v>
      </c>
      <c r="B127" s="68" t="s">
        <v>242</v>
      </c>
      <c r="C127" s="68" t="s">
        <v>109</v>
      </c>
      <c r="D127" s="70" t="s">
        <v>170</v>
      </c>
      <c r="E127" s="68">
        <v>116</v>
      </c>
      <c r="F127" s="68">
        <v>108</v>
      </c>
      <c r="G127" s="95">
        <f t="shared" si="3"/>
        <v>93.103448275862064</v>
      </c>
      <c r="H127" s="100">
        <v>58</v>
      </c>
      <c r="I127" s="98" t="s">
        <v>101</v>
      </c>
      <c r="J127" s="68">
        <v>95</v>
      </c>
      <c r="K127" s="95">
        <f t="shared" si="4"/>
        <v>81.896551724137936</v>
      </c>
      <c r="L127" s="95">
        <v>90</v>
      </c>
      <c r="M127" s="68" t="s">
        <v>103</v>
      </c>
      <c r="N127" s="95">
        <f t="shared" si="5"/>
        <v>32</v>
      </c>
      <c r="O127" s="96">
        <v>3.16</v>
      </c>
      <c r="P127" s="96" t="s">
        <v>99</v>
      </c>
      <c r="Q127" s="97"/>
    </row>
    <row r="128" spans="1:17" ht="12.75" customHeight="1" x14ac:dyDescent="0.25">
      <c r="A128" s="111">
        <v>123</v>
      </c>
      <c r="B128" s="68" t="s">
        <v>242</v>
      </c>
      <c r="C128" s="68" t="s">
        <v>109</v>
      </c>
      <c r="D128" s="70" t="s">
        <v>171</v>
      </c>
      <c r="E128" s="68">
        <v>137</v>
      </c>
      <c r="F128" s="68">
        <v>112</v>
      </c>
      <c r="G128" s="95">
        <f t="shared" si="3"/>
        <v>81.751824817518255</v>
      </c>
      <c r="H128" s="100">
        <v>49</v>
      </c>
      <c r="I128" s="98" t="s">
        <v>101</v>
      </c>
      <c r="J128" s="68">
        <v>116</v>
      </c>
      <c r="K128" s="95">
        <f t="shared" si="4"/>
        <v>84.671532846715323</v>
      </c>
      <c r="L128" s="95">
        <v>74</v>
      </c>
      <c r="M128" s="68" t="s">
        <v>100</v>
      </c>
      <c r="N128" s="95">
        <f t="shared" si="5"/>
        <v>25</v>
      </c>
      <c r="O128" s="96">
        <v>3.14</v>
      </c>
      <c r="P128" s="96" t="s">
        <v>99</v>
      </c>
      <c r="Q128" s="97"/>
    </row>
    <row r="129" spans="1:17" ht="12.75" customHeight="1" x14ac:dyDescent="0.25">
      <c r="A129" s="111">
        <v>124</v>
      </c>
      <c r="B129" s="68" t="s">
        <v>242</v>
      </c>
      <c r="C129" s="68" t="s">
        <v>109</v>
      </c>
      <c r="D129" s="70" t="s">
        <v>172</v>
      </c>
      <c r="E129" s="68">
        <v>35</v>
      </c>
      <c r="F129" s="68">
        <v>27</v>
      </c>
      <c r="G129" s="95">
        <f t="shared" si="3"/>
        <v>77.142857142857153</v>
      </c>
      <c r="H129" s="100">
        <v>67</v>
      </c>
      <c r="I129" s="68" t="s">
        <v>99</v>
      </c>
      <c r="J129" s="68">
        <v>29</v>
      </c>
      <c r="K129" s="95">
        <f t="shared" si="4"/>
        <v>82.857142857142861</v>
      </c>
      <c r="L129" s="100">
        <v>75</v>
      </c>
      <c r="M129" s="68" t="s">
        <v>100</v>
      </c>
      <c r="N129" s="95">
        <f t="shared" si="5"/>
        <v>8</v>
      </c>
      <c r="O129" s="96">
        <v>2.91</v>
      </c>
      <c r="P129" s="96" t="s">
        <v>100</v>
      </c>
      <c r="Q129" s="97"/>
    </row>
    <row r="130" spans="1:17" ht="12.75" customHeight="1" x14ac:dyDescent="0.25">
      <c r="A130" s="111">
        <v>125</v>
      </c>
      <c r="B130" s="68" t="s">
        <v>242</v>
      </c>
      <c r="C130" s="68" t="s">
        <v>109</v>
      </c>
      <c r="D130" s="70" t="s">
        <v>173</v>
      </c>
      <c r="E130" s="68">
        <v>17</v>
      </c>
      <c r="F130" s="68">
        <v>14</v>
      </c>
      <c r="G130" s="95">
        <f t="shared" si="3"/>
        <v>82.35294117647058</v>
      </c>
      <c r="H130" s="100">
        <v>68.3</v>
      </c>
      <c r="I130" s="68" t="s">
        <v>99</v>
      </c>
      <c r="J130" s="68">
        <v>13</v>
      </c>
      <c r="K130" s="95">
        <f t="shared" si="4"/>
        <v>76.470588235294116</v>
      </c>
      <c r="L130" s="100">
        <v>78</v>
      </c>
      <c r="M130" s="68" t="s">
        <v>100</v>
      </c>
      <c r="N130" s="95">
        <f t="shared" si="5"/>
        <v>9.7000000000000028</v>
      </c>
      <c r="O130" s="96">
        <v>2.74</v>
      </c>
      <c r="P130" s="96" t="s">
        <v>100</v>
      </c>
      <c r="Q130" s="97"/>
    </row>
    <row r="131" spans="1:17" ht="12.75" customHeight="1" x14ac:dyDescent="0.25">
      <c r="A131" s="111">
        <v>126</v>
      </c>
      <c r="B131" s="68" t="s">
        <v>242</v>
      </c>
      <c r="C131" s="68" t="s">
        <v>109</v>
      </c>
      <c r="D131" s="70" t="s">
        <v>243</v>
      </c>
      <c r="E131" s="68">
        <v>78</v>
      </c>
      <c r="F131" s="68">
        <v>68</v>
      </c>
      <c r="G131" s="95">
        <f t="shared" si="3"/>
        <v>87.179487179487182</v>
      </c>
      <c r="H131" s="95">
        <v>28</v>
      </c>
      <c r="I131" s="68" t="s">
        <v>101</v>
      </c>
      <c r="J131" s="68">
        <v>67</v>
      </c>
      <c r="K131" s="95">
        <f t="shared" si="4"/>
        <v>85.897435897435898</v>
      </c>
      <c r="L131" s="95">
        <v>78</v>
      </c>
      <c r="M131" s="68" t="s">
        <v>100</v>
      </c>
      <c r="N131" s="95">
        <f t="shared" si="5"/>
        <v>50</v>
      </c>
      <c r="O131" s="96">
        <v>2.1</v>
      </c>
      <c r="P131" s="96" t="s">
        <v>102</v>
      </c>
      <c r="Q131" s="97"/>
    </row>
    <row r="132" spans="1:17" ht="12.75" customHeight="1" x14ac:dyDescent="0.25">
      <c r="A132" s="111">
        <v>127</v>
      </c>
      <c r="B132" s="68" t="s">
        <v>242</v>
      </c>
      <c r="C132" s="68" t="s">
        <v>109</v>
      </c>
      <c r="D132" s="70" t="s">
        <v>244</v>
      </c>
      <c r="E132" s="68">
        <v>35</v>
      </c>
      <c r="F132" s="68">
        <v>30</v>
      </c>
      <c r="G132" s="95">
        <f t="shared" si="3"/>
        <v>85.714285714285708</v>
      </c>
      <c r="H132" s="100">
        <v>72.400000000000006</v>
      </c>
      <c r="I132" s="68" t="s">
        <v>99</v>
      </c>
      <c r="J132" s="68">
        <v>29</v>
      </c>
      <c r="K132" s="95">
        <f t="shared" si="4"/>
        <v>82.857142857142861</v>
      </c>
      <c r="L132" s="100">
        <v>92.8</v>
      </c>
      <c r="M132" s="68" t="s">
        <v>103</v>
      </c>
      <c r="N132" s="95">
        <f t="shared" si="5"/>
        <v>20.399999999999991</v>
      </c>
      <c r="O132" s="96">
        <v>2.2799999999999998</v>
      </c>
      <c r="P132" s="96" t="s">
        <v>102</v>
      </c>
      <c r="Q132" s="97"/>
    </row>
    <row r="133" spans="1:17" ht="12.75" customHeight="1" x14ac:dyDescent="0.25">
      <c r="A133" s="111">
        <v>128</v>
      </c>
      <c r="B133" s="68" t="s">
        <v>242</v>
      </c>
      <c r="C133" s="68" t="s">
        <v>109</v>
      </c>
      <c r="D133" s="70" t="s">
        <v>245</v>
      </c>
      <c r="E133" s="68">
        <v>31</v>
      </c>
      <c r="F133" s="68">
        <v>24</v>
      </c>
      <c r="G133" s="95">
        <f t="shared" si="3"/>
        <v>77.41935483870968</v>
      </c>
      <c r="H133" s="100">
        <v>64</v>
      </c>
      <c r="I133" s="98" t="s">
        <v>101</v>
      </c>
      <c r="J133" s="68">
        <v>23</v>
      </c>
      <c r="K133" s="95">
        <f t="shared" si="4"/>
        <v>74.193548387096769</v>
      </c>
      <c r="L133" s="100">
        <v>83</v>
      </c>
      <c r="M133" s="68" t="s">
        <v>102</v>
      </c>
      <c r="N133" s="95">
        <f t="shared" si="5"/>
        <v>19</v>
      </c>
      <c r="O133" s="96">
        <v>2.46</v>
      </c>
      <c r="P133" s="96" t="s">
        <v>102</v>
      </c>
      <c r="Q133" s="97"/>
    </row>
    <row r="134" spans="1:17" ht="12.75" customHeight="1" x14ac:dyDescent="0.25">
      <c r="A134" s="111">
        <v>129</v>
      </c>
      <c r="B134" s="68" t="s">
        <v>242</v>
      </c>
      <c r="C134" s="68" t="s">
        <v>109</v>
      </c>
      <c r="D134" s="70" t="s">
        <v>246</v>
      </c>
      <c r="E134" s="68">
        <v>23</v>
      </c>
      <c r="F134" s="68">
        <v>18</v>
      </c>
      <c r="G134" s="95">
        <f t="shared" ref="G134:G197" si="6">SUM(F134/E134*100)</f>
        <v>78.260869565217391</v>
      </c>
      <c r="H134" s="100">
        <v>20</v>
      </c>
      <c r="I134" s="68" t="s">
        <v>101</v>
      </c>
      <c r="J134" s="68">
        <v>18</v>
      </c>
      <c r="K134" s="95">
        <f t="shared" ref="K134:K197" si="7">SUM(J134/E134*100)</f>
        <v>78.260869565217391</v>
      </c>
      <c r="L134" s="100">
        <v>86</v>
      </c>
      <c r="M134" s="68" t="s">
        <v>102</v>
      </c>
      <c r="N134" s="95">
        <f t="shared" si="5"/>
        <v>66</v>
      </c>
      <c r="O134" s="96">
        <v>2.14</v>
      </c>
      <c r="P134" s="96" t="s">
        <v>102</v>
      </c>
      <c r="Q134" s="97"/>
    </row>
    <row r="135" spans="1:17" ht="12.75" customHeight="1" x14ac:dyDescent="0.25">
      <c r="A135" s="111">
        <v>130</v>
      </c>
      <c r="B135" s="68" t="s">
        <v>242</v>
      </c>
      <c r="C135" s="68" t="s">
        <v>109</v>
      </c>
      <c r="D135" s="70" t="s">
        <v>247</v>
      </c>
      <c r="E135" s="68">
        <v>33</v>
      </c>
      <c r="F135" s="68">
        <v>31</v>
      </c>
      <c r="G135" s="95">
        <f t="shared" si="6"/>
        <v>93.939393939393938</v>
      </c>
      <c r="H135" s="100">
        <v>62</v>
      </c>
      <c r="I135" s="98" t="s">
        <v>101</v>
      </c>
      <c r="J135" s="68">
        <v>26</v>
      </c>
      <c r="K135" s="95">
        <f t="shared" si="7"/>
        <v>78.787878787878782</v>
      </c>
      <c r="L135" s="100">
        <v>81</v>
      </c>
      <c r="M135" s="68" t="s">
        <v>102</v>
      </c>
      <c r="N135" s="95">
        <f t="shared" ref="N135:N198" si="8">SUM(L135-H135)</f>
        <v>19</v>
      </c>
      <c r="O135" s="96">
        <v>1.27</v>
      </c>
      <c r="P135" s="96" t="s">
        <v>104</v>
      </c>
      <c r="Q135" s="97"/>
    </row>
    <row r="136" spans="1:17" ht="12.75" customHeight="1" x14ac:dyDescent="0.25">
      <c r="A136" s="111">
        <v>131</v>
      </c>
      <c r="B136" s="68" t="s">
        <v>242</v>
      </c>
      <c r="C136" s="68" t="s">
        <v>109</v>
      </c>
      <c r="D136" s="70" t="s">
        <v>248</v>
      </c>
      <c r="E136" s="68">
        <v>84</v>
      </c>
      <c r="F136" s="68">
        <v>67</v>
      </c>
      <c r="G136" s="95">
        <f t="shared" si="6"/>
        <v>79.761904761904773</v>
      </c>
      <c r="H136" s="100">
        <v>67</v>
      </c>
      <c r="I136" s="98" t="s">
        <v>99</v>
      </c>
      <c r="J136" s="68">
        <v>66</v>
      </c>
      <c r="K136" s="95">
        <f t="shared" si="7"/>
        <v>78.571428571428569</v>
      </c>
      <c r="L136" s="95">
        <v>84</v>
      </c>
      <c r="M136" s="68" t="s">
        <v>102</v>
      </c>
      <c r="N136" s="95">
        <f t="shared" si="8"/>
        <v>17</v>
      </c>
      <c r="O136" s="96">
        <v>2.37</v>
      </c>
      <c r="P136" s="96" t="s">
        <v>102</v>
      </c>
      <c r="Q136" s="97"/>
    </row>
    <row r="137" spans="1:17" ht="12.75" customHeight="1" x14ac:dyDescent="0.25">
      <c r="A137" s="111">
        <v>132</v>
      </c>
      <c r="B137" s="68" t="s">
        <v>242</v>
      </c>
      <c r="C137" s="68" t="s">
        <v>109</v>
      </c>
      <c r="D137" s="70" t="s">
        <v>177</v>
      </c>
      <c r="E137" s="68">
        <v>82</v>
      </c>
      <c r="F137" s="68">
        <v>66</v>
      </c>
      <c r="G137" s="95">
        <f t="shared" si="6"/>
        <v>80.487804878048792</v>
      </c>
      <c r="H137" s="100">
        <v>66</v>
      </c>
      <c r="I137" s="98" t="s">
        <v>99</v>
      </c>
      <c r="J137" s="68">
        <v>64</v>
      </c>
      <c r="K137" s="95">
        <f t="shared" si="7"/>
        <v>78.048780487804876</v>
      </c>
      <c r="L137" s="95">
        <v>71</v>
      </c>
      <c r="M137" s="68" t="s">
        <v>99</v>
      </c>
      <c r="N137" s="95">
        <f t="shared" si="8"/>
        <v>5</v>
      </c>
      <c r="O137" s="96">
        <v>1.87</v>
      </c>
      <c r="P137" s="96" t="s">
        <v>103</v>
      </c>
      <c r="Q137" s="97"/>
    </row>
    <row r="138" spans="1:17" ht="12.75" customHeight="1" x14ac:dyDescent="0.25">
      <c r="A138" s="111">
        <v>133</v>
      </c>
      <c r="B138" s="68" t="s">
        <v>242</v>
      </c>
      <c r="C138" s="68" t="s">
        <v>109</v>
      </c>
      <c r="D138" s="70" t="s">
        <v>178</v>
      </c>
      <c r="E138" s="68">
        <v>68</v>
      </c>
      <c r="F138" s="68">
        <v>59</v>
      </c>
      <c r="G138" s="95">
        <f t="shared" si="6"/>
        <v>86.764705882352942</v>
      </c>
      <c r="H138" s="95">
        <v>65</v>
      </c>
      <c r="I138" s="68" t="s">
        <v>99</v>
      </c>
      <c r="J138" s="68">
        <v>46</v>
      </c>
      <c r="K138" s="95">
        <f t="shared" si="7"/>
        <v>67.64705882352942</v>
      </c>
      <c r="L138" s="100">
        <v>80</v>
      </c>
      <c r="M138" s="68" t="s">
        <v>102</v>
      </c>
      <c r="N138" s="95">
        <f t="shared" si="8"/>
        <v>15</v>
      </c>
      <c r="O138" s="96">
        <v>1.92</v>
      </c>
      <c r="P138" s="96" t="s">
        <v>103</v>
      </c>
      <c r="Q138" s="97"/>
    </row>
    <row r="139" spans="1:17" ht="12.75" customHeight="1" x14ac:dyDescent="0.25">
      <c r="A139" s="111">
        <v>134</v>
      </c>
      <c r="B139" s="68" t="s">
        <v>242</v>
      </c>
      <c r="C139" s="68" t="s">
        <v>109</v>
      </c>
      <c r="D139" s="70" t="s">
        <v>179</v>
      </c>
      <c r="E139" s="68">
        <v>78</v>
      </c>
      <c r="F139" s="68">
        <v>55</v>
      </c>
      <c r="G139" s="95">
        <f t="shared" si="6"/>
        <v>70.512820512820511</v>
      </c>
      <c r="H139" s="95">
        <v>64</v>
      </c>
      <c r="I139" s="68" t="s">
        <v>101</v>
      </c>
      <c r="J139" s="68">
        <v>51</v>
      </c>
      <c r="K139" s="95">
        <f t="shared" si="7"/>
        <v>65.384615384615387</v>
      </c>
      <c r="L139" s="95">
        <v>90</v>
      </c>
      <c r="M139" s="68" t="s">
        <v>103</v>
      </c>
      <c r="N139" s="95">
        <f t="shared" si="8"/>
        <v>26</v>
      </c>
      <c r="O139" s="96">
        <v>2.04</v>
      </c>
      <c r="P139" s="96" t="s">
        <v>102</v>
      </c>
      <c r="Q139" s="97"/>
    </row>
    <row r="140" spans="1:17" ht="12.75" customHeight="1" x14ac:dyDescent="0.25">
      <c r="A140" s="111">
        <v>135</v>
      </c>
      <c r="B140" s="68" t="s">
        <v>242</v>
      </c>
      <c r="C140" s="68" t="s">
        <v>109</v>
      </c>
      <c r="D140" s="70" t="s">
        <v>187</v>
      </c>
      <c r="E140" s="68">
        <v>81</v>
      </c>
      <c r="F140" s="68">
        <v>64</v>
      </c>
      <c r="G140" s="95">
        <f t="shared" si="6"/>
        <v>79.012345679012341</v>
      </c>
      <c r="H140" s="100">
        <v>37</v>
      </c>
      <c r="I140" s="98" t="s">
        <v>101</v>
      </c>
      <c r="J140" s="68">
        <v>66</v>
      </c>
      <c r="K140" s="95">
        <f t="shared" si="7"/>
        <v>81.481481481481481</v>
      </c>
      <c r="L140" s="95">
        <v>88</v>
      </c>
      <c r="M140" s="68" t="s">
        <v>103</v>
      </c>
      <c r="N140" s="95">
        <f t="shared" si="8"/>
        <v>51</v>
      </c>
      <c r="O140" s="96">
        <v>1.76</v>
      </c>
      <c r="P140" s="96" t="s">
        <v>103</v>
      </c>
      <c r="Q140" s="97"/>
    </row>
    <row r="141" spans="1:17" ht="12.75" customHeight="1" x14ac:dyDescent="0.25">
      <c r="A141" s="111">
        <v>136</v>
      </c>
      <c r="B141" s="68" t="s">
        <v>242</v>
      </c>
      <c r="C141" s="68" t="s">
        <v>122</v>
      </c>
      <c r="D141" s="70" t="s">
        <v>185</v>
      </c>
      <c r="E141" s="68">
        <v>85</v>
      </c>
      <c r="F141" s="68">
        <v>66</v>
      </c>
      <c r="G141" s="95">
        <f t="shared" si="6"/>
        <v>77.64705882352942</v>
      </c>
      <c r="H141" s="95">
        <v>55</v>
      </c>
      <c r="I141" s="68" t="s">
        <v>101</v>
      </c>
      <c r="J141" s="68">
        <v>64</v>
      </c>
      <c r="K141" s="95">
        <f t="shared" si="7"/>
        <v>75.294117647058826</v>
      </c>
      <c r="L141" s="95">
        <v>80</v>
      </c>
      <c r="M141" s="68" t="s">
        <v>102</v>
      </c>
      <c r="N141" s="95">
        <f t="shared" si="8"/>
        <v>25</v>
      </c>
      <c r="O141" s="96">
        <v>2.77</v>
      </c>
      <c r="P141" s="96" t="s">
        <v>100</v>
      </c>
      <c r="Q141" s="97"/>
    </row>
    <row r="142" spans="1:17" ht="12.75" customHeight="1" x14ac:dyDescent="0.25">
      <c r="A142" s="111">
        <v>137</v>
      </c>
      <c r="B142" s="68" t="s">
        <v>242</v>
      </c>
      <c r="C142" s="68" t="s">
        <v>122</v>
      </c>
      <c r="D142" s="70" t="s">
        <v>187</v>
      </c>
      <c r="E142" s="68">
        <v>84</v>
      </c>
      <c r="F142" s="68">
        <v>71</v>
      </c>
      <c r="G142" s="95">
        <f t="shared" si="6"/>
        <v>84.523809523809518</v>
      </c>
      <c r="H142" s="95">
        <v>37</v>
      </c>
      <c r="I142" s="68" t="s">
        <v>101</v>
      </c>
      <c r="J142" s="68">
        <v>71</v>
      </c>
      <c r="K142" s="95">
        <f t="shared" si="7"/>
        <v>84.523809523809518</v>
      </c>
      <c r="L142" s="95">
        <v>81</v>
      </c>
      <c r="M142" s="68" t="s">
        <v>102</v>
      </c>
      <c r="N142" s="95">
        <f t="shared" si="8"/>
        <v>44</v>
      </c>
      <c r="O142" s="96">
        <v>1.76</v>
      </c>
      <c r="P142" s="96" t="s">
        <v>103</v>
      </c>
      <c r="Q142" s="97"/>
    </row>
    <row r="143" spans="1:17" ht="12.75" customHeight="1" x14ac:dyDescent="0.25">
      <c r="A143" s="111">
        <v>138</v>
      </c>
      <c r="B143" s="68" t="s">
        <v>242</v>
      </c>
      <c r="C143" s="68" t="s">
        <v>249</v>
      </c>
      <c r="D143" s="70" t="s">
        <v>336</v>
      </c>
      <c r="E143" s="68">
        <v>41</v>
      </c>
      <c r="F143" s="68">
        <v>31</v>
      </c>
      <c r="G143" s="95">
        <f t="shared" si="6"/>
        <v>75.609756097560975</v>
      </c>
      <c r="H143" s="95">
        <v>30</v>
      </c>
      <c r="I143" s="68" t="s">
        <v>101</v>
      </c>
      <c r="J143" s="68">
        <v>30</v>
      </c>
      <c r="K143" s="95">
        <f t="shared" si="7"/>
        <v>73.170731707317074</v>
      </c>
      <c r="L143" s="95">
        <v>78</v>
      </c>
      <c r="M143" s="68" t="s">
        <v>100</v>
      </c>
      <c r="N143" s="95">
        <f t="shared" si="8"/>
        <v>48</v>
      </c>
      <c r="O143" s="96">
        <v>2.1</v>
      </c>
      <c r="P143" s="96" t="s">
        <v>102</v>
      </c>
      <c r="Q143" s="97"/>
    </row>
    <row r="144" spans="1:17" ht="12.75" customHeight="1" x14ac:dyDescent="0.25">
      <c r="A144" s="111">
        <v>139</v>
      </c>
      <c r="B144" s="68" t="s">
        <v>251</v>
      </c>
      <c r="C144" s="68" t="s">
        <v>109</v>
      </c>
      <c r="D144" s="70" t="s">
        <v>252</v>
      </c>
      <c r="E144" s="68">
        <v>55</v>
      </c>
      <c r="F144" s="68">
        <v>21</v>
      </c>
      <c r="G144" s="95">
        <f t="shared" si="6"/>
        <v>38.181818181818187</v>
      </c>
      <c r="H144" s="95">
        <v>43.3</v>
      </c>
      <c r="I144" s="68" t="s">
        <v>101</v>
      </c>
      <c r="J144" s="68">
        <v>15</v>
      </c>
      <c r="K144" s="95">
        <f t="shared" si="7"/>
        <v>27.27272727272727</v>
      </c>
      <c r="L144" s="95">
        <v>84.7</v>
      </c>
      <c r="M144" s="68" t="s">
        <v>102</v>
      </c>
      <c r="N144" s="95">
        <f t="shared" si="8"/>
        <v>41.400000000000006</v>
      </c>
      <c r="O144" s="96">
        <v>1.19</v>
      </c>
      <c r="P144" s="99" t="s">
        <v>104</v>
      </c>
      <c r="Q144" s="97"/>
    </row>
    <row r="145" spans="1:17" ht="12.75" customHeight="1" x14ac:dyDescent="0.25">
      <c r="A145" s="111">
        <v>140</v>
      </c>
      <c r="B145" s="68" t="s">
        <v>251</v>
      </c>
      <c r="C145" s="68" t="s">
        <v>109</v>
      </c>
      <c r="D145" s="70" t="s">
        <v>207</v>
      </c>
      <c r="E145" s="68">
        <v>53</v>
      </c>
      <c r="F145" s="68">
        <v>22</v>
      </c>
      <c r="G145" s="95">
        <f t="shared" si="6"/>
        <v>41.509433962264154</v>
      </c>
      <c r="H145" s="95">
        <v>44</v>
      </c>
      <c r="I145" s="68" t="s">
        <v>101</v>
      </c>
      <c r="J145" s="68">
        <v>24</v>
      </c>
      <c r="K145" s="95">
        <f t="shared" si="7"/>
        <v>45.283018867924532</v>
      </c>
      <c r="L145" s="95">
        <v>73.75</v>
      </c>
      <c r="M145" s="68" t="s">
        <v>100</v>
      </c>
      <c r="N145" s="95">
        <f t="shared" si="8"/>
        <v>29.75</v>
      </c>
      <c r="O145" s="96">
        <v>2.64</v>
      </c>
      <c r="P145" s="99" t="s">
        <v>100</v>
      </c>
      <c r="Q145" s="97"/>
    </row>
    <row r="146" spans="1:17" ht="12.75" customHeight="1" x14ac:dyDescent="0.25">
      <c r="A146" s="111">
        <v>141</v>
      </c>
      <c r="B146" s="68" t="s">
        <v>251</v>
      </c>
      <c r="C146" s="68" t="s">
        <v>109</v>
      </c>
      <c r="D146" s="70" t="s">
        <v>208</v>
      </c>
      <c r="E146" s="68">
        <v>17</v>
      </c>
      <c r="F146" s="68">
        <v>10</v>
      </c>
      <c r="G146" s="95">
        <f t="shared" si="6"/>
        <v>58.82352941176471</v>
      </c>
      <c r="H146" s="95">
        <v>40</v>
      </c>
      <c r="I146" s="68" t="s">
        <v>101</v>
      </c>
      <c r="J146" s="68">
        <v>11</v>
      </c>
      <c r="K146" s="95">
        <f t="shared" si="7"/>
        <v>64.705882352941174</v>
      </c>
      <c r="L146" s="95">
        <v>75.5</v>
      </c>
      <c r="M146" s="68" t="s">
        <v>100</v>
      </c>
      <c r="N146" s="95">
        <f t="shared" si="8"/>
        <v>35.5</v>
      </c>
      <c r="O146" s="96">
        <v>2.5499999999999998</v>
      </c>
      <c r="P146" s="99" t="s">
        <v>100</v>
      </c>
      <c r="Q146" s="97"/>
    </row>
    <row r="147" spans="1:17" ht="12.75" customHeight="1" x14ac:dyDescent="0.25">
      <c r="A147" s="111">
        <v>142</v>
      </c>
      <c r="B147" s="68" t="s">
        <v>251</v>
      </c>
      <c r="C147" s="68" t="s">
        <v>109</v>
      </c>
      <c r="D147" s="70" t="s">
        <v>253</v>
      </c>
      <c r="E147" s="68">
        <v>28</v>
      </c>
      <c r="F147" s="68">
        <v>23</v>
      </c>
      <c r="G147" s="95">
        <f t="shared" si="6"/>
        <v>82.142857142857139</v>
      </c>
      <c r="H147" s="95">
        <v>49</v>
      </c>
      <c r="I147" s="68" t="s">
        <v>101</v>
      </c>
      <c r="J147" s="68">
        <v>21</v>
      </c>
      <c r="K147" s="95">
        <f t="shared" si="7"/>
        <v>75</v>
      </c>
      <c r="L147" s="95">
        <v>94</v>
      </c>
      <c r="M147" s="68" t="s">
        <v>104</v>
      </c>
      <c r="N147" s="95">
        <f t="shared" si="8"/>
        <v>45</v>
      </c>
      <c r="O147" s="96">
        <v>1.88</v>
      </c>
      <c r="P147" s="99" t="s">
        <v>103</v>
      </c>
      <c r="Q147" s="97"/>
    </row>
    <row r="148" spans="1:17" ht="12.75" customHeight="1" x14ac:dyDescent="0.25">
      <c r="A148" s="111">
        <v>143</v>
      </c>
      <c r="B148" s="68" t="s">
        <v>251</v>
      </c>
      <c r="C148" s="68" t="s">
        <v>109</v>
      </c>
      <c r="D148" s="70" t="s">
        <v>209</v>
      </c>
      <c r="E148" s="68">
        <v>10</v>
      </c>
      <c r="F148" s="68">
        <v>10</v>
      </c>
      <c r="G148" s="95">
        <f t="shared" si="6"/>
        <v>100</v>
      </c>
      <c r="H148" s="95">
        <v>53</v>
      </c>
      <c r="I148" s="68" t="s">
        <v>101</v>
      </c>
      <c r="J148" s="68">
        <v>10</v>
      </c>
      <c r="K148" s="95">
        <f t="shared" si="7"/>
        <v>100</v>
      </c>
      <c r="L148" s="95">
        <v>84</v>
      </c>
      <c r="M148" s="68" t="s">
        <v>102</v>
      </c>
      <c r="N148" s="95">
        <f t="shared" si="8"/>
        <v>31</v>
      </c>
      <c r="O148" s="96">
        <v>1.55</v>
      </c>
      <c r="P148" s="99" t="s">
        <v>103</v>
      </c>
      <c r="Q148" s="97"/>
    </row>
    <row r="149" spans="1:17" ht="12.75" customHeight="1" x14ac:dyDescent="0.25">
      <c r="A149" s="111">
        <v>144</v>
      </c>
      <c r="B149" s="68" t="s">
        <v>251</v>
      </c>
      <c r="C149" s="68" t="s">
        <v>109</v>
      </c>
      <c r="D149" s="70" t="s">
        <v>210</v>
      </c>
      <c r="E149" s="68">
        <v>27</v>
      </c>
      <c r="F149" s="68">
        <v>19</v>
      </c>
      <c r="G149" s="95">
        <f t="shared" si="6"/>
        <v>70.370370370370367</v>
      </c>
      <c r="H149" s="95">
        <v>70</v>
      </c>
      <c r="I149" s="68" t="s">
        <v>99</v>
      </c>
      <c r="J149" s="68">
        <v>22</v>
      </c>
      <c r="K149" s="95">
        <f t="shared" si="7"/>
        <v>81.481481481481481</v>
      </c>
      <c r="L149" s="95">
        <v>87.7</v>
      </c>
      <c r="M149" s="68" t="s">
        <v>102</v>
      </c>
      <c r="N149" s="95">
        <f t="shared" si="8"/>
        <v>17.700000000000003</v>
      </c>
      <c r="O149" s="96">
        <v>1.6</v>
      </c>
      <c r="P149" s="99" t="s">
        <v>103</v>
      </c>
      <c r="Q149" s="97"/>
    </row>
    <row r="150" spans="1:17" ht="12.75" customHeight="1" x14ac:dyDescent="0.25">
      <c r="A150" s="111">
        <v>145</v>
      </c>
      <c r="B150" s="68" t="s">
        <v>251</v>
      </c>
      <c r="C150" s="68" t="s">
        <v>109</v>
      </c>
      <c r="D150" s="70" t="s">
        <v>254</v>
      </c>
      <c r="E150" s="68">
        <v>30</v>
      </c>
      <c r="F150" s="68">
        <v>11</v>
      </c>
      <c r="G150" s="95">
        <f t="shared" si="6"/>
        <v>36.666666666666664</v>
      </c>
      <c r="H150" s="95">
        <v>57.3</v>
      </c>
      <c r="I150" s="68" t="s">
        <v>101</v>
      </c>
      <c r="J150" s="68">
        <v>11</v>
      </c>
      <c r="K150" s="95">
        <f t="shared" si="7"/>
        <v>36.666666666666664</v>
      </c>
      <c r="L150" s="95">
        <v>81.8</v>
      </c>
      <c r="M150" s="68" t="s">
        <v>102</v>
      </c>
      <c r="N150" s="95">
        <f t="shared" si="8"/>
        <v>24.5</v>
      </c>
      <c r="O150" s="96">
        <v>1.22</v>
      </c>
      <c r="P150" s="99" t="s">
        <v>104</v>
      </c>
      <c r="Q150" s="97"/>
    </row>
    <row r="151" spans="1:17" ht="12.75" customHeight="1" x14ac:dyDescent="0.25">
      <c r="A151" s="111">
        <v>146</v>
      </c>
      <c r="B151" s="68" t="s">
        <v>251</v>
      </c>
      <c r="C151" s="68" t="s">
        <v>109</v>
      </c>
      <c r="D151" s="70" t="s">
        <v>255</v>
      </c>
      <c r="E151" s="68">
        <v>10</v>
      </c>
      <c r="F151" s="68">
        <v>10</v>
      </c>
      <c r="G151" s="95">
        <f t="shared" si="6"/>
        <v>100</v>
      </c>
      <c r="H151" s="95">
        <v>66</v>
      </c>
      <c r="I151" s="68" t="s">
        <v>99</v>
      </c>
      <c r="J151" s="68">
        <v>9</v>
      </c>
      <c r="K151" s="95">
        <f t="shared" si="7"/>
        <v>90</v>
      </c>
      <c r="L151" s="95">
        <v>81.099999999999994</v>
      </c>
      <c r="M151" s="68" t="s">
        <v>102</v>
      </c>
      <c r="N151" s="95">
        <f t="shared" si="8"/>
        <v>15.099999999999994</v>
      </c>
      <c r="O151" s="96">
        <v>1.25</v>
      </c>
      <c r="P151" s="99" t="s">
        <v>104</v>
      </c>
      <c r="Q151" s="97"/>
    </row>
    <row r="152" spans="1:17" ht="12.75" customHeight="1" x14ac:dyDescent="0.25">
      <c r="A152" s="111">
        <v>147</v>
      </c>
      <c r="B152" s="68" t="s">
        <v>251</v>
      </c>
      <c r="C152" s="68" t="s">
        <v>109</v>
      </c>
      <c r="D152" s="70" t="s">
        <v>212</v>
      </c>
      <c r="E152" s="103">
        <v>25</v>
      </c>
      <c r="F152" s="68">
        <v>9</v>
      </c>
      <c r="G152" s="95">
        <f t="shared" si="6"/>
        <v>36</v>
      </c>
      <c r="H152" s="95">
        <v>46.7</v>
      </c>
      <c r="I152" s="68" t="s">
        <v>101</v>
      </c>
      <c r="J152" s="68">
        <v>8</v>
      </c>
      <c r="K152" s="95">
        <f t="shared" si="7"/>
        <v>32</v>
      </c>
      <c r="L152" s="95">
        <v>62.5</v>
      </c>
      <c r="M152" s="68" t="s">
        <v>101</v>
      </c>
      <c r="N152" s="95">
        <f t="shared" si="8"/>
        <v>15.799999999999997</v>
      </c>
      <c r="O152" s="96">
        <v>1.93</v>
      </c>
      <c r="P152" s="99" t="s">
        <v>103</v>
      </c>
      <c r="Q152" s="97"/>
    </row>
    <row r="153" spans="1:17" ht="12.75" customHeight="1" x14ac:dyDescent="0.25">
      <c r="A153" s="111">
        <v>148</v>
      </c>
      <c r="B153" s="68" t="s">
        <v>251</v>
      </c>
      <c r="C153" s="68" t="s">
        <v>109</v>
      </c>
      <c r="D153" s="70" t="s">
        <v>213</v>
      </c>
      <c r="E153" s="103">
        <v>26</v>
      </c>
      <c r="F153" s="68">
        <v>10</v>
      </c>
      <c r="G153" s="95">
        <f t="shared" si="6"/>
        <v>38.461538461538467</v>
      </c>
      <c r="H153" s="95">
        <v>55</v>
      </c>
      <c r="I153" s="68" t="s">
        <v>101</v>
      </c>
      <c r="J153" s="68">
        <v>10</v>
      </c>
      <c r="K153" s="95">
        <f t="shared" si="7"/>
        <v>38.461538461538467</v>
      </c>
      <c r="L153" s="95">
        <v>84</v>
      </c>
      <c r="M153" s="68" t="s">
        <v>102</v>
      </c>
      <c r="N153" s="95">
        <f t="shared" si="8"/>
        <v>29</v>
      </c>
      <c r="O153" s="96">
        <v>2</v>
      </c>
      <c r="P153" s="99" t="s">
        <v>102</v>
      </c>
      <c r="Q153" s="97"/>
    </row>
    <row r="154" spans="1:17" ht="12.75" customHeight="1" x14ac:dyDescent="0.25">
      <c r="A154" s="111">
        <v>149</v>
      </c>
      <c r="B154" s="68" t="s">
        <v>251</v>
      </c>
      <c r="C154" s="68" t="s">
        <v>109</v>
      </c>
      <c r="D154" s="70" t="s">
        <v>257</v>
      </c>
      <c r="E154" s="68">
        <v>10</v>
      </c>
      <c r="F154" s="68">
        <v>10</v>
      </c>
      <c r="G154" s="95">
        <f t="shared" si="6"/>
        <v>100</v>
      </c>
      <c r="H154" s="95">
        <v>73</v>
      </c>
      <c r="I154" s="68" t="s">
        <v>100</v>
      </c>
      <c r="J154" s="68">
        <v>9</v>
      </c>
      <c r="K154" s="95">
        <f t="shared" si="7"/>
        <v>90</v>
      </c>
      <c r="L154" s="95">
        <v>88.8</v>
      </c>
      <c r="M154" s="68" t="s">
        <v>103</v>
      </c>
      <c r="N154" s="95">
        <f t="shared" si="8"/>
        <v>15.799999999999997</v>
      </c>
      <c r="O154" s="96">
        <v>1.25</v>
      </c>
      <c r="P154" s="99" t="s">
        <v>104</v>
      </c>
      <c r="Q154" s="97"/>
    </row>
    <row r="155" spans="1:17" ht="12.75" customHeight="1" x14ac:dyDescent="0.25">
      <c r="A155" s="111">
        <v>150</v>
      </c>
      <c r="B155" s="68" t="s">
        <v>251</v>
      </c>
      <c r="C155" s="68" t="s">
        <v>122</v>
      </c>
      <c r="D155" s="70" t="s">
        <v>258</v>
      </c>
      <c r="E155" s="68">
        <v>14</v>
      </c>
      <c r="F155" s="68">
        <v>13</v>
      </c>
      <c r="G155" s="95">
        <f t="shared" si="6"/>
        <v>92.857142857142861</v>
      </c>
      <c r="H155" s="95">
        <v>71</v>
      </c>
      <c r="I155" s="68" t="s">
        <v>99</v>
      </c>
      <c r="J155" s="68">
        <v>4</v>
      </c>
      <c r="K155" s="95">
        <f t="shared" si="7"/>
        <v>28.571428571428569</v>
      </c>
      <c r="L155" s="95">
        <v>90</v>
      </c>
      <c r="M155" s="68" t="s">
        <v>103</v>
      </c>
      <c r="N155" s="95">
        <f t="shared" si="8"/>
        <v>19</v>
      </c>
      <c r="O155" s="96">
        <v>1.1499999999999999</v>
      </c>
      <c r="P155" s="99" t="s">
        <v>104</v>
      </c>
      <c r="Q155" s="97"/>
    </row>
    <row r="156" spans="1:17" ht="12.75" customHeight="1" x14ac:dyDescent="0.25">
      <c r="A156" s="111">
        <v>151</v>
      </c>
      <c r="B156" s="68" t="s">
        <v>251</v>
      </c>
      <c r="C156" s="68" t="s">
        <v>122</v>
      </c>
      <c r="D156" s="70" t="s">
        <v>259</v>
      </c>
      <c r="E156" s="68">
        <v>14</v>
      </c>
      <c r="F156" s="68">
        <v>13</v>
      </c>
      <c r="G156" s="95">
        <f t="shared" si="6"/>
        <v>92.857142857142861</v>
      </c>
      <c r="H156" s="95">
        <v>71</v>
      </c>
      <c r="I156" s="68" t="s">
        <v>99</v>
      </c>
      <c r="J156" s="68">
        <v>4</v>
      </c>
      <c r="K156" s="95">
        <f t="shared" si="7"/>
        <v>28.571428571428569</v>
      </c>
      <c r="L156" s="95">
        <v>84.5</v>
      </c>
      <c r="M156" s="68" t="s">
        <v>102</v>
      </c>
      <c r="N156" s="95">
        <f t="shared" si="8"/>
        <v>13.5</v>
      </c>
      <c r="O156" s="96">
        <v>1.31</v>
      </c>
      <c r="P156" s="99" t="s">
        <v>104</v>
      </c>
      <c r="Q156" s="97"/>
    </row>
    <row r="157" spans="1:17" ht="12.75" customHeight="1" x14ac:dyDescent="0.25">
      <c r="A157" s="111">
        <v>152</v>
      </c>
      <c r="B157" s="68" t="s">
        <v>251</v>
      </c>
      <c r="C157" s="68" t="s">
        <v>122</v>
      </c>
      <c r="D157" s="70" t="s">
        <v>260</v>
      </c>
      <c r="E157" s="68">
        <v>13</v>
      </c>
      <c r="F157" s="68">
        <v>13</v>
      </c>
      <c r="G157" s="95">
        <f t="shared" si="6"/>
        <v>100</v>
      </c>
      <c r="H157" s="95">
        <v>38</v>
      </c>
      <c r="I157" s="68" t="s">
        <v>98</v>
      </c>
      <c r="J157" s="68">
        <v>13</v>
      </c>
      <c r="K157" s="95">
        <f t="shared" si="7"/>
        <v>100</v>
      </c>
      <c r="L157" s="95">
        <v>66</v>
      </c>
      <c r="M157" s="68" t="s">
        <v>99</v>
      </c>
      <c r="N157" s="95">
        <f t="shared" si="8"/>
        <v>28</v>
      </c>
      <c r="O157" s="96">
        <v>1.24</v>
      </c>
      <c r="P157" s="99" t="s">
        <v>104</v>
      </c>
      <c r="Q157" s="97"/>
    </row>
    <row r="158" spans="1:17" ht="12.75" customHeight="1" x14ac:dyDescent="0.25">
      <c r="A158" s="111">
        <v>153</v>
      </c>
      <c r="B158" s="68" t="s">
        <v>251</v>
      </c>
      <c r="C158" s="68" t="s">
        <v>122</v>
      </c>
      <c r="D158" s="70" t="s">
        <v>261</v>
      </c>
      <c r="E158" s="68">
        <v>27</v>
      </c>
      <c r="F158" s="68">
        <v>9</v>
      </c>
      <c r="G158" s="95">
        <f t="shared" si="6"/>
        <v>33.333333333333329</v>
      </c>
      <c r="H158" s="95">
        <v>87</v>
      </c>
      <c r="I158" s="68" t="s">
        <v>103</v>
      </c>
      <c r="J158" s="68">
        <v>13</v>
      </c>
      <c r="K158" s="95">
        <f t="shared" si="7"/>
        <v>48.148148148148145</v>
      </c>
      <c r="L158" s="95">
        <v>90</v>
      </c>
      <c r="M158" s="68" t="s">
        <v>103</v>
      </c>
      <c r="N158" s="95">
        <f t="shared" si="8"/>
        <v>3</v>
      </c>
      <c r="O158" s="96">
        <v>1.81</v>
      </c>
      <c r="P158" s="99" t="s">
        <v>103</v>
      </c>
      <c r="Q158" s="97"/>
    </row>
    <row r="159" spans="1:17" ht="12.75" customHeight="1" x14ac:dyDescent="0.25">
      <c r="A159" s="111">
        <v>154</v>
      </c>
      <c r="B159" s="68" t="s">
        <v>262</v>
      </c>
      <c r="C159" s="68" t="s">
        <v>109</v>
      </c>
      <c r="D159" s="70" t="s">
        <v>263</v>
      </c>
      <c r="E159" s="101">
        <v>33</v>
      </c>
      <c r="F159" s="101">
        <v>29</v>
      </c>
      <c r="G159" s="95">
        <f t="shared" si="6"/>
        <v>87.878787878787875</v>
      </c>
      <c r="H159" s="95">
        <v>49</v>
      </c>
      <c r="I159" s="68" t="s">
        <v>101</v>
      </c>
      <c r="J159" s="98">
        <v>28</v>
      </c>
      <c r="K159" s="95">
        <f t="shared" si="7"/>
        <v>84.848484848484844</v>
      </c>
      <c r="L159" s="95">
        <v>73</v>
      </c>
      <c r="M159" s="68" t="s">
        <v>100</v>
      </c>
      <c r="N159" s="95">
        <f t="shared" si="8"/>
        <v>24</v>
      </c>
      <c r="O159" s="98">
        <v>2.34</v>
      </c>
      <c r="P159" s="96" t="s">
        <v>102</v>
      </c>
      <c r="Q159" s="97"/>
    </row>
    <row r="160" spans="1:17" ht="12.75" customHeight="1" x14ac:dyDescent="0.25">
      <c r="A160" s="111">
        <v>155</v>
      </c>
      <c r="B160" s="68" t="s">
        <v>262</v>
      </c>
      <c r="C160" s="68" t="s">
        <v>109</v>
      </c>
      <c r="D160" s="70" t="s">
        <v>264</v>
      </c>
      <c r="E160" s="101">
        <v>18</v>
      </c>
      <c r="F160" s="101">
        <v>18</v>
      </c>
      <c r="G160" s="95">
        <f t="shared" si="6"/>
        <v>100</v>
      </c>
      <c r="H160" s="95">
        <v>65</v>
      </c>
      <c r="I160" s="68" t="s">
        <v>99</v>
      </c>
      <c r="J160" s="98">
        <v>18</v>
      </c>
      <c r="K160" s="95">
        <f t="shared" si="7"/>
        <v>100</v>
      </c>
      <c r="L160" s="95">
        <v>89</v>
      </c>
      <c r="M160" s="68" t="s">
        <v>103</v>
      </c>
      <c r="N160" s="95">
        <f t="shared" si="8"/>
        <v>24</v>
      </c>
      <c r="O160" s="98">
        <v>2.9</v>
      </c>
      <c r="P160" s="96" t="s">
        <v>100</v>
      </c>
      <c r="Q160" s="97"/>
    </row>
    <row r="161" spans="1:17" ht="12.75" customHeight="1" x14ac:dyDescent="0.25">
      <c r="A161" s="111">
        <v>156</v>
      </c>
      <c r="B161" s="68" t="s">
        <v>262</v>
      </c>
      <c r="C161" s="68" t="s">
        <v>109</v>
      </c>
      <c r="D161" s="70" t="s">
        <v>265</v>
      </c>
      <c r="E161" s="101">
        <v>31</v>
      </c>
      <c r="F161" s="101">
        <v>26</v>
      </c>
      <c r="G161" s="95">
        <f t="shared" si="6"/>
        <v>83.870967741935488</v>
      </c>
      <c r="H161" s="95">
        <v>43.3</v>
      </c>
      <c r="I161" s="68" t="s">
        <v>101</v>
      </c>
      <c r="J161" s="98">
        <v>28</v>
      </c>
      <c r="K161" s="95">
        <f t="shared" si="7"/>
        <v>90.322580645161281</v>
      </c>
      <c r="L161" s="95">
        <v>90</v>
      </c>
      <c r="M161" s="68" t="s">
        <v>103</v>
      </c>
      <c r="N161" s="95">
        <f t="shared" si="8"/>
        <v>46.7</v>
      </c>
      <c r="O161" s="98">
        <v>2.15</v>
      </c>
      <c r="P161" s="96" t="s">
        <v>102</v>
      </c>
      <c r="Q161" s="97"/>
    </row>
    <row r="162" spans="1:17" ht="12.75" customHeight="1" x14ac:dyDescent="0.25">
      <c r="A162" s="111">
        <v>157</v>
      </c>
      <c r="B162" s="68" t="s">
        <v>262</v>
      </c>
      <c r="C162" s="68" t="s">
        <v>109</v>
      </c>
      <c r="D162" s="70" t="s">
        <v>266</v>
      </c>
      <c r="E162" s="101">
        <v>22</v>
      </c>
      <c r="F162" s="101">
        <v>21</v>
      </c>
      <c r="G162" s="95">
        <f t="shared" si="6"/>
        <v>95.454545454545453</v>
      </c>
      <c r="H162" s="95">
        <v>44</v>
      </c>
      <c r="I162" s="68" t="s">
        <v>101</v>
      </c>
      <c r="J162" s="98">
        <v>20</v>
      </c>
      <c r="K162" s="95">
        <f t="shared" si="7"/>
        <v>90.909090909090907</v>
      </c>
      <c r="L162" s="95">
        <v>86.25</v>
      </c>
      <c r="M162" s="68" t="s">
        <v>102</v>
      </c>
      <c r="N162" s="95">
        <f t="shared" si="8"/>
        <v>42.25</v>
      </c>
      <c r="O162" s="98">
        <v>2.06</v>
      </c>
      <c r="P162" s="96" t="s">
        <v>102</v>
      </c>
      <c r="Q162" s="97"/>
    </row>
    <row r="163" spans="1:17" ht="12.75" customHeight="1" x14ac:dyDescent="0.25">
      <c r="A163" s="111">
        <v>158</v>
      </c>
      <c r="B163" s="68" t="s">
        <v>262</v>
      </c>
      <c r="C163" s="68" t="s">
        <v>109</v>
      </c>
      <c r="D163" s="70" t="s">
        <v>267</v>
      </c>
      <c r="E163" s="101">
        <v>33</v>
      </c>
      <c r="F163" s="101">
        <v>29</v>
      </c>
      <c r="G163" s="95">
        <f t="shared" si="6"/>
        <v>87.878787878787875</v>
      </c>
      <c r="H163" s="95">
        <v>50</v>
      </c>
      <c r="I163" s="68" t="s">
        <v>101</v>
      </c>
      <c r="J163" s="98">
        <v>28</v>
      </c>
      <c r="K163" s="95">
        <f t="shared" si="7"/>
        <v>84.848484848484844</v>
      </c>
      <c r="L163" s="95">
        <v>75</v>
      </c>
      <c r="M163" s="68" t="s">
        <v>100</v>
      </c>
      <c r="N163" s="95">
        <f t="shared" si="8"/>
        <v>25</v>
      </c>
      <c r="O163" s="98">
        <v>3.16</v>
      </c>
      <c r="P163" s="96" t="s">
        <v>99</v>
      </c>
      <c r="Q163" s="97"/>
    </row>
    <row r="164" spans="1:17" ht="12.75" customHeight="1" x14ac:dyDescent="0.25">
      <c r="A164" s="111">
        <v>159</v>
      </c>
      <c r="B164" s="68" t="s">
        <v>262</v>
      </c>
      <c r="C164" s="68" t="s">
        <v>109</v>
      </c>
      <c r="D164" s="70" t="s">
        <v>268</v>
      </c>
      <c r="E164" s="101">
        <v>22</v>
      </c>
      <c r="F164" s="101">
        <v>22</v>
      </c>
      <c r="G164" s="95">
        <f t="shared" si="6"/>
        <v>100</v>
      </c>
      <c r="H164" s="95">
        <v>62.5</v>
      </c>
      <c r="I164" s="68" t="s">
        <v>101</v>
      </c>
      <c r="J164" s="98">
        <v>22</v>
      </c>
      <c r="K164" s="95">
        <f t="shared" si="7"/>
        <v>100</v>
      </c>
      <c r="L164" s="95">
        <v>91</v>
      </c>
      <c r="M164" s="68" t="s">
        <v>103</v>
      </c>
      <c r="N164" s="95">
        <f t="shared" si="8"/>
        <v>28.5</v>
      </c>
      <c r="O164" s="98">
        <v>1.22</v>
      </c>
      <c r="P164" s="96" t="s">
        <v>104</v>
      </c>
      <c r="Q164" s="97"/>
    </row>
    <row r="165" spans="1:17" ht="12.75" customHeight="1" x14ac:dyDescent="0.25">
      <c r="A165" s="111">
        <v>160</v>
      </c>
      <c r="B165" s="68" t="s">
        <v>262</v>
      </c>
      <c r="C165" s="68" t="s">
        <v>109</v>
      </c>
      <c r="D165" s="70" t="s">
        <v>269</v>
      </c>
      <c r="E165" s="101">
        <v>16</v>
      </c>
      <c r="F165" s="101">
        <v>16</v>
      </c>
      <c r="G165" s="95">
        <f t="shared" si="6"/>
        <v>100</v>
      </c>
      <c r="H165" s="95">
        <v>30</v>
      </c>
      <c r="I165" s="68" t="s">
        <v>101</v>
      </c>
      <c r="J165" s="98">
        <v>16</v>
      </c>
      <c r="K165" s="95">
        <f t="shared" si="7"/>
        <v>100</v>
      </c>
      <c r="L165" s="95">
        <v>82.5</v>
      </c>
      <c r="M165" s="68" t="s">
        <v>102</v>
      </c>
      <c r="N165" s="95">
        <f t="shared" si="8"/>
        <v>52.5</v>
      </c>
      <c r="O165" s="98">
        <v>1.46</v>
      </c>
      <c r="P165" s="96" t="s">
        <v>104</v>
      </c>
      <c r="Q165" s="97"/>
    </row>
    <row r="166" spans="1:17" ht="12.75" customHeight="1" x14ac:dyDescent="0.25">
      <c r="A166" s="111">
        <v>161</v>
      </c>
      <c r="B166" s="68" t="s">
        <v>262</v>
      </c>
      <c r="C166" s="68" t="s">
        <v>109</v>
      </c>
      <c r="D166" s="70" t="s">
        <v>270</v>
      </c>
      <c r="E166" s="101">
        <v>22</v>
      </c>
      <c r="F166" s="101">
        <v>18</v>
      </c>
      <c r="G166" s="95">
        <f t="shared" si="6"/>
        <v>81.818181818181827</v>
      </c>
      <c r="H166" s="95">
        <v>29</v>
      </c>
      <c r="I166" s="68" t="s">
        <v>101</v>
      </c>
      <c r="J166" s="98">
        <v>18</v>
      </c>
      <c r="K166" s="95">
        <f t="shared" si="7"/>
        <v>81.818181818181827</v>
      </c>
      <c r="L166" s="95">
        <v>70</v>
      </c>
      <c r="M166" s="68" t="s">
        <v>99</v>
      </c>
      <c r="N166" s="95">
        <f t="shared" si="8"/>
        <v>41</v>
      </c>
      <c r="O166" s="98">
        <v>3.21</v>
      </c>
      <c r="P166" s="96" t="s">
        <v>99</v>
      </c>
      <c r="Q166" s="97"/>
    </row>
    <row r="167" spans="1:17" ht="12.75" customHeight="1" x14ac:dyDescent="0.25">
      <c r="A167" s="111">
        <v>162</v>
      </c>
      <c r="B167" s="68" t="s">
        <v>262</v>
      </c>
      <c r="C167" s="68" t="s">
        <v>109</v>
      </c>
      <c r="D167" s="70" t="s">
        <v>271</v>
      </c>
      <c r="E167" s="101">
        <v>32</v>
      </c>
      <c r="F167" s="101">
        <v>30</v>
      </c>
      <c r="G167" s="95">
        <f t="shared" si="6"/>
        <v>93.75</v>
      </c>
      <c r="H167" s="95">
        <v>10</v>
      </c>
      <c r="I167" s="68" t="s">
        <v>101</v>
      </c>
      <c r="J167" s="98">
        <v>29</v>
      </c>
      <c r="K167" s="95">
        <f t="shared" si="7"/>
        <v>90.625</v>
      </c>
      <c r="L167" s="95">
        <v>75.599999999999994</v>
      </c>
      <c r="M167" s="68" t="s">
        <v>100</v>
      </c>
      <c r="N167" s="95">
        <f t="shared" si="8"/>
        <v>65.599999999999994</v>
      </c>
      <c r="O167" s="98">
        <v>2.5499999999999998</v>
      </c>
      <c r="P167" s="96" t="s">
        <v>100</v>
      </c>
      <c r="Q167" s="97"/>
    </row>
    <row r="168" spans="1:17" ht="12.75" customHeight="1" x14ac:dyDescent="0.25">
      <c r="A168" s="111">
        <v>163</v>
      </c>
      <c r="B168" s="68" t="s">
        <v>262</v>
      </c>
      <c r="C168" s="68" t="s">
        <v>109</v>
      </c>
      <c r="D168" s="70" t="s">
        <v>272</v>
      </c>
      <c r="E168" s="101">
        <v>30</v>
      </c>
      <c r="F168" s="101">
        <v>26</v>
      </c>
      <c r="G168" s="95">
        <f t="shared" si="6"/>
        <v>86.666666666666671</v>
      </c>
      <c r="H168" s="95">
        <v>45</v>
      </c>
      <c r="I168" s="68" t="s">
        <v>101</v>
      </c>
      <c r="J168" s="98">
        <v>26</v>
      </c>
      <c r="K168" s="95">
        <f t="shared" si="7"/>
        <v>86.666666666666671</v>
      </c>
      <c r="L168" s="95">
        <v>65</v>
      </c>
      <c r="M168" s="68" t="s">
        <v>99</v>
      </c>
      <c r="N168" s="95">
        <f t="shared" si="8"/>
        <v>20</v>
      </c>
      <c r="O168" s="98">
        <v>1.56</v>
      </c>
      <c r="P168" s="96" t="s">
        <v>103</v>
      </c>
      <c r="Q168" s="97"/>
    </row>
    <row r="169" spans="1:17" ht="12.75" customHeight="1" x14ac:dyDescent="0.25">
      <c r="A169" s="111">
        <v>164</v>
      </c>
      <c r="B169" s="68" t="s">
        <v>262</v>
      </c>
      <c r="C169" s="68" t="s">
        <v>109</v>
      </c>
      <c r="D169" s="70" t="s">
        <v>273</v>
      </c>
      <c r="E169" s="101">
        <v>33</v>
      </c>
      <c r="F169" s="101">
        <v>28</v>
      </c>
      <c r="G169" s="95">
        <f t="shared" si="6"/>
        <v>84.848484848484844</v>
      </c>
      <c r="H169" s="95">
        <v>56.66</v>
      </c>
      <c r="I169" s="68" t="s">
        <v>101</v>
      </c>
      <c r="J169" s="98">
        <v>28</v>
      </c>
      <c r="K169" s="95">
        <f t="shared" si="7"/>
        <v>84.848484848484844</v>
      </c>
      <c r="L169" s="95">
        <v>70</v>
      </c>
      <c r="M169" s="68" t="s">
        <v>99</v>
      </c>
      <c r="N169" s="95">
        <f t="shared" si="8"/>
        <v>13.340000000000003</v>
      </c>
      <c r="O169" s="98">
        <v>1.6</v>
      </c>
      <c r="P169" s="96" t="s">
        <v>103</v>
      </c>
      <c r="Q169" s="97"/>
    </row>
    <row r="170" spans="1:17" ht="12.75" customHeight="1" x14ac:dyDescent="0.25">
      <c r="A170" s="111">
        <v>165</v>
      </c>
      <c r="B170" s="68" t="s">
        <v>262</v>
      </c>
      <c r="C170" s="68" t="s">
        <v>109</v>
      </c>
      <c r="D170" s="70" t="s">
        <v>274</v>
      </c>
      <c r="E170" s="101">
        <v>33</v>
      </c>
      <c r="F170" s="101">
        <v>28</v>
      </c>
      <c r="G170" s="95">
        <f t="shared" si="6"/>
        <v>84.848484848484844</v>
      </c>
      <c r="H170" s="95">
        <v>37.270000000000003</v>
      </c>
      <c r="I170" s="68" t="s">
        <v>101</v>
      </c>
      <c r="J170" s="98">
        <v>28</v>
      </c>
      <c r="K170" s="95">
        <f t="shared" si="7"/>
        <v>84.848484848484844</v>
      </c>
      <c r="L170" s="95">
        <v>75.45</v>
      </c>
      <c r="M170" s="68" t="s">
        <v>100</v>
      </c>
      <c r="N170" s="95">
        <f t="shared" si="8"/>
        <v>38.18</v>
      </c>
      <c r="O170" s="98">
        <v>1.83</v>
      </c>
      <c r="P170" s="96" t="s">
        <v>103</v>
      </c>
      <c r="Q170" s="97"/>
    </row>
    <row r="171" spans="1:17" ht="12.75" customHeight="1" x14ac:dyDescent="0.25">
      <c r="A171" s="111">
        <v>166</v>
      </c>
      <c r="B171" s="68" t="s">
        <v>262</v>
      </c>
      <c r="C171" s="68" t="s">
        <v>122</v>
      </c>
      <c r="D171" s="70" t="s">
        <v>275</v>
      </c>
      <c r="E171" s="101">
        <v>14</v>
      </c>
      <c r="F171" s="101">
        <v>12</v>
      </c>
      <c r="G171" s="95">
        <f t="shared" si="6"/>
        <v>85.714285714285708</v>
      </c>
      <c r="H171" s="95">
        <v>86.4</v>
      </c>
      <c r="I171" s="68" t="s">
        <v>102</v>
      </c>
      <c r="J171" s="98">
        <v>12</v>
      </c>
      <c r="K171" s="95">
        <f t="shared" si="7"/>
        <v>85.714285714285708</v>
      </c>
      <c r="L171" s="95">
        <v>98</v>
      </c>
      <c r="M171" s="68" t="s">
        <v>104</v>
      </c>
      <c r="N171" s="95">
        <f t="shared" si="8"/>
        <v>11.599999999999994</v>
      </c>
      <c r="O171" s="98">
        <v>1.2</v>
      </c>
      <c r="P171" s="96" t="s">
        <v>104</v>
      </c>
      <c r="Q171" s="97"/>
    </row>
    <row r="172" spans="1:17" ht="12.75" customHeight="1" x14ac:dyDescent="0.25">
      <c r="A172" s="111">
        <v>167</v>
      </c>
      <c r="B172" s="68" t="s">
        <v>262</v>
      </c>
      <c r="C172" s="68" t="s">
        <v>122</v>
      </c>
      <c r="D172" s="70" t="s">
        <v>276</v>
      </c>
      <c r="E172" s="101">
        <v>14</v>
      </c>
      <c r="F172" s="101">
        <v>11</v>
      </c>
      <c r="G172" s="95">
        <f t="shared" si="6"/>
        <v>78.571428571428569</v>
      </c>
      <c r="H172" s="95">
        <v>59</v>
      </c>
      <c r="I172" s="68" t="s">
        <v>101</v>
      </c>
      <c r="J172" s="98">
        <v>12</v>
      </c>
      <c r="K172" s="95">
        <f t="shared" si="7"/>
        <v>85.714285714285708</v>
      </c>
      <c r="L172" s="95">
        <v>79</v>
      </c>
      <c r="M172" s="68" t="s">
        <v>100</v>
      </c>
      <c r="N172" s="95">
        <f t="shared" si="8"/>
        <v>20</v>
      </c>
      <c r="O172" s="98">
        <v>1.1399999999999999</v>
      </c>
      <c r="P172" s="96" t="s">
        <v>104</v>
      </c>
      <c r="Q172" s="97"/>
    </row>
    <row r="173" spans="1:17" ht="12.75" customHeight="1" x14ac:dyDescent="0.25">
      <c r="A173" s="111">
        <v>168</v>
      </c>
      <c r="B173" s="68" t="s">
        <v>262</v>
      </c>
      <c r="C173" s="68" t="s">
        <v>122</v>
      </c>
      <c r="D173" s="70" t="s">
        <v>277</v>
      </c>
      <c r="E173" s="101">
        <v>14</v>
      </c>
      <c r="F173" s="101">
        <v>12</v>
      </c>
      <c r="G173" s="95">
        <f>SUM(F173/E173*100)</f>
        <v>85.714285714285708</v>
      </c>
      <c r="H173" s="95">
        <v>20</v>
      </c>
      <c r="I173" s="68" t="s">
        <v>101</v>
      </c>
      <c r="J173" s="98">
        <v>13</v>
      </c>
      <c r="K173" s="95">
        <f>SUM(J173/E173*100)</f>
        <v>92.857142857142861</v>
      </c>
      <c r="L173" s="95">
        <v>96.7</v>
      </c>
      <c r="M173" s="68" t="s">
        <v>104</v>
      </c>
      <c r="N173" s="95">
        <f t="shared" si="8"/>
        <v>76.7</v>
      </c>
      <c r="O173" s="98">
        <v>1.1399999999999999</v>
      </c>
      <c r="P173" s="96" t="s">
        <v>104</v>
      </c>
      <c r="Q173" s="97"/>
    </row>
    <row r="174" spans="1:17" ht="12.75" customHeight="1" x14ac:dyDescent="0.25">
      <c r="A174" s="111">
        <v>169</v>
      </c>
      <c r="B174" s="68" t="s">
        <v>262</v>
      </c>
      <c r="C174" s="68" t="s">
        <v>122</v>
      </c>
      <c r="D174" s="70" t="s">
        <v>278</v>
      </c>
      <c r="E174" s="101">
        <v>14</v>
      </c>
      <c r="F174" s="101">
        <v>12</v>
      </c>
      <c r="G174" s="95">
        <f>SUM(F174/E174*100)</f>
        <v>85.714285714285708</v>
      </c>
      <c r="H174" s="95">
        <v>54.5</v>
      </c>
      <c r="I174" s="68" t="s">
        <v>101</v>
      </c>
      <c r="J174" s="98">
        <v>12</v>
      </c>
      <c r="K174" s="95">
        <f>SUM(J174/E174*100)</f>
        <v>85.714285714285708</v>
      </c>
      <c r="L174" s="95">
        <v>81</v>
      </c>
      <c r="M174" s="68" t="s">
        <v>102</v>
      </c>
      <c r="N174" s="95">
        <f t="shared" si="8"/>
        <v>26.5</v>
      </c>
      <c r="O174" s="98">
        <v>1.1000000000000001</v>
      </c>
      <c r="P174" s="96" t="s">
        <v>104</v>
      </c>
      <c r="Q174" s="97"/>
    </row>
    <row r="175" spans="1:17" ht="12.75" customHeight="1" x14ac:dyDescent="0.25">
      <c r="A175" s="111">
        <v>170</v>
      </c>
      <c r="B175" s="68" t="s">
        <v>262</v>
      </c>
      <c r="C175" s="68" t="s">
        <v>122</v>
      </c>
      <c r="D175" s="70" t="s">
        <v>279</v>
      </c>
      <c r="E175" s="101">
        <v>14</v>
      </c>
      <c r="F175" s="101">
        <v>12</v>
      </c>
      <c r="G175" s="95">
        <f t="shared" si="6"/>
        <v>85.714285714285708</v>
      </c>
      <c r="H175" s="95">
        <v>44</v>
      </c>
      <c r="I175" s="68" t="s">
        <v>101</v>
      </c>
      <c r="J175" s="98">
        <v>12</v>
      </c>
      <c r="K175" s="95">
        <f t="shared" si="7"/>
        <v>85.714285714285708</v>
      </c>
      <c r="L175" s="95">
        <v>77</v>
      </c>
      <c r="M175" s="68" t="s">
        <v>100</v>
      </c>
      <c r="N175" s="95">
        <f t="shared" si="8"/>
        <v>33</v>
      </c>
      <c r="O175" s="98">
        <v>1.18</v>
      </c>
      <c r="P175" s="96" t="s">
        <v>104</v>
      </c>
      <c r="Q175" s="97"/>
    </row>
    <row r="176" spans="1:17" ht="12.75" customHeight="1" x14ac:dyDescent="0.25">
      <c r="A176" s="111">
        <v>171</v>
      </c>
      <c r="B176" s="68" t="s">
        <v>280</v>
      </c>
      <c r="C176" s="68" t="s">
        <v>142</v>
      </c>
      <c r="D176" s="70" t="s">
        <v>281</v>
      </c>
      <c r="E176" s="68">
        <v>41</v>
      </c>
      <c r="F176" s="68">
        <v>31</v>
      </c>
      <c r="G176" s="95">
        <f t="shared" si="6"/>
        <v>75.609756097560975</v>
      </c>
      <c r="H176" s="95">
        <v>46</v>
      </c>
      <c r="I176" s="68" t="s">
        <v>101</v>
      </c>
      <c r="J176" s="68">
        <v>32</v>
      </c>
      <c r="K176" s="95">
        <f t="shared" si="7"/>
        <v>78.048780487804876</v>
      </c>
      <c r="L176" s="95">
        <v>100</v>
      </c>
      <c r="M176" s="68" t="s">
        <v>104</v>
      </c>
      <c r="N176" s="95">
        <f t="shared" si="8"/>
        <v>54</v>
      </c>
      <c r="O176" s="96">
        <v>3.28</v>
      </c>
      <c r="P176" s="96" t="s">
        <v>99</v>
      </c>
      <c r="Q176" s="97"/>
    </row>
    <row r="177" spans="1:17" ht="12.75" customHeight="1" x14ac:dyDescent="0.25">
      <c r="A177" s="111">
        <v>172</v>
      </c>
      <c r="B177" s="68" t="s">
        <v>280</v>
      </c>
      <c r="C177" s="68" t="s">
        <v>109</v>
      </c>
      <c r="D177" s="70" t="s">
        <v>337</v>
      </c>
      <c r="E177" s="68">
        <v>39</v>
      </c>
      <c r="F177" s="68">
        <v>25</v>
      </c>
      <c r="G177" s="95">
        <f t="shared" si="6"/>
        <v>64.102564102564102</v>
      </c>
      <c r="H177" s="95">
        <v>40.799999999999997</v>
      </c>
      <c r="I177" s="68" t="s">
        <v>101</v>
      </c>
      <c r="J177" s="68">
        <v>27</v>
      </c>
      <c r="K177" s="95">
        <f t="shared" si="7"/>
        <v>69.230769230769226</v>
      </c>
      <c r="L177" s="95">
        <v>50</v>
      </c>
      <c r="M177" s="68" t="s">
        <v>101</v>
      </c>
      <c r="N177" s="95">
        <f t="shared" si="8"/>
        <v>9.2000000000000028</v>
      </c>
      <c r="O177" s="96">
        <v>1.79</v>
      </c>
      <c r="P177" s="96" t="s">
        <v>103</v>
      </c>
      <c r="Q177" s="97"/>
    </row>
    <row r="178" spans="1:17" ht="12.75" customHeight="1" x14ac:dyDescent="0.25">
      <c r="A178" s="111">
        <v>173</v>
      </c>
      <c r="B178" s="68" t="s">
        <v>280</v>
      </c>
      <c r="C178" s="68" t="s">
        <v>109</v>
      </c>
      <c r="D178" s="70" t="s">
        <v>283</v>
      </c>
      <c r="E178" s="68">
        <v>7</v>
      </c>
      <c r="F178" s="68">
        <v>6</v>
      </c>
      <c r="G178" s="95">
        <f t="shared" si="6"/>
        <v>85.714285714285708</v>
      </c>
      <c r="H178" s="95">
        <v>34</v>
      </c>
      <c r="I178" s="68" t="s">
        <v>101</v>
      </c>
      <c r="J178" s="68">
        <v>6</v>
      </c>
      <c r="K178" s="95">
        <f t="shared" si="7"/>
        <v>85.714285714285708</v>
      </c>
      <c r="L178" s="95">
        <v>100</v>
      </c>
      <c r="M178" s="68" t="s">
        <v>104</v>
      </c>
      <c r="N178" s="95">
        <f t="shared" si="8"/>
        <v>66</v>
      </c>
      <c r="O178" s="96">
        <v>2.42</v>
      </c>
      <c r="P178" s="96" t="s">
        <v>102</v>
      </c>
      <c r="Q178" s="97"/>
    </row>
    <row r="179" spans="1:17" ht="12.75" customHeight="1" x14ac:dyDescent="0.25">
      <c r="A179" s="111">
        <v>174</v>
      </c>
      <c r="B179" s="68" t="s">
        <v>280</v>
      </c>
      <c r="C179" s="68" t="s">
        <v>109</v>
      </c>
      <c r="D179" s="70" t="s">
        <v>284</v>
      </c>
      <c r="E179" s="68">
        <v>40</v>
      </c>
      <c r="F179" s="68">
        <v>30</v>
      </c>
      <c r="G179" s="95">
        <f t="shared" si="6"/>
        <v>75</v>
      </c>
      <c r="H179" s="95">
        <v>32.9</v>
      </c>
      <c r="I179" s="68" t="s">
        <v>101</v>
      </c>
      <c r="J179" s="68">
        <v>25</v>
      </c>
      <c r="K179" s="95">
        <f t="shared" si="7"/>
        <v>62.5</v>
      </c>
      <c r="L179" s="95">
        <v>100</v>
      </c>
      <c r="M179" s="68" t="s">
        <v>104</v>
      </c>
      <c r="N179" s="95">
        <f t="shared" si="8"/>
        <v>67.099999999999994</v>
      </c>
      <c r="O179" s="96">
        <v>2.76</v>
      </c>
      <c r="P179" s="96" t="s">
        <v>100</v>
      </c>
      <c r="Q179" s="97"/>
    </row>
    <row r="180" spans="1:17" ht="12.75" customHeight="1" x14ac:dyDescent="0.25">
      <c r="A180" s="111">
        <v>175</v>
      </c>
      <c r="B180" s="68" t="s">
        <v>280</v>
      </c>
      <c r="C180" s="68" t="s">
        <v>109</v>
      </c>
      <c r="D180" s="70" t="s">
        <v>285</v>
      </c>
      <c r="E180" s="68">
        <v>38</v>
      </c>
      <c r="F180" s="68">
        <v>34</v>
      </c>
      <c r="G180" s="95">
        <f t="shared" si="6"/>
        <v>89.473684210526315</v>
      </c>
      <c r="H180" s="95">
        <v>34.1</v>
      </c>
      <c r="I180" s="68" t="s">
        <v>101</v>
      </c>
      <c r="J180" s="68">
        <v>30</v>
      </c>
      <c r="K180" s="95">
        <f t="shared" si="7"/>
        <v>78.94736842105263</v>
      </c>
      <c r="L180" s="95">
        <v>100</v>
      </c>
      <c r="M180" s="68" t="s">
        <v>104</v>
      </c>
      <c r="N180" s="95">
        <f t="shared" si="8"/>
        <v>65.900000000000006</v>
      </c>
      <c r="O180" s="96">
        <v>2.58</v>
      </c>
      <c r="P180" s="96" t="s">
        <v>100</v>
      </c>
      <c r="Q180" s="97"/>
    </row>
    <row r="181" spans="1:17" ht="12.75" customHeight="1" x14ac:dyDescent="0.25">
      <c r="A181" s="111">
        <v>176</v>
      </c>
      <c r="B181" s="68" t="s">
        <v>280</v>
      </c>
      <c r="C181" s="68" t="s">
        <v>109</v>
      </c>
      <c r="D181" s="70" t="s">
        <v>286</v>
      </c>
      <c r="E181" s="68">
        <v>35</v>
      </c>
      <c r="F181" s="68">
        <v>30</v>
      </c>
      <c r="G181" s="95">
        <f t="shared" si="6"/>
        <v>85.714285714285708</v>
      </c>
      <c r="H181" s="95">
        <v>41.33</v>
      </c>
      <c r="I181" s="68" t="s">
        <v>101</v>
      </c>
      <c r="J181" s="68">
        <v>32</v>
      </c>
      <c r="K181" s="95">
        <f t="shared" si="7"/>
        <v>91.428571428571431</v>
      </c>
      <c r="L181" s="95">
        <v>90</v>
      </c>
      <c r="M181" s="68" t="s">
        <v>103</v>
      </c>
      <c r="N181" s="95">
        <f t="shared" si="8"/>
        <v>48.67</v>
      </c>
      <c r="O181" s="96">
        <v>2.1</v>
      </c>
      <c r="P181" s="96" t="s">
        <v>102</v>
      </c>
      <c r="Q181" s="97"/>
    </row>
    <row r="182" spans="1:17" ht="12.75" customHeight="1" x14ac:dyDescent="0.25">
      <c r="A182" s="111">
        <v>177</v>
      </c>
      <c r="B182" s="68" t="s">
        <v>280</v>
      </c>
      <c r="C182" s="68" t="s">
        <v>109</v>
      </c>
      <c r="D182" s="70" t="s">
        <v>287</v>
      </c>
      <c r="E182" s="68">
        <v>40</v>
      </c>
      <c r="F182" s="68">
        <v>10</v>
      </c>
      <c r="G182" s="95">
        <f t="shared" si="6"/>
        <v>25</v>
      </c>
      <c r="H182" s="95">
        <v>54</v>
      </c>
      <c r="I182" s="68" t="s">
        <v>101</v>
      </c>
      <c r="J182" s="68">
        <v>27</v>
      </c>
      <c r="K182" s="95">
        <f t="shared" si="7"/>
        <v>67.5</v>
      </c>
      <c r="L182" s="95">
        <v>63.3</v>
      </c>
      <c r="M182" s="68" t="s">
        <v>101</v>
      </c>
      <c r="N182" s="95">
        <f t="shared" si="8"/>
        <v>9.2999999999999972</v>
      </c>
      <c r="O182" s="96">
        <v>3.01</v>
      </c>
      <c r="P182" s="96" t="s">
        <v>99</v>
      </c>
      <c r="Q182" s="97"/>
    </row>
    <row r="183" spans="1:17" ht="12.75" customHeight="1" x14ac:dyDescent="0.25">
      <c r="A183" s="111">
        <v>178</v>
      </c>
      <c r="B183" s="68" t="s">
        <v>280</v>
      </c>
      <c r="C183" s="68" t="s">
        <v>109</v>
      </c>
      <c r="D183" s="70" t="s">
        <v>288</v>
      </c>
      <c r="E183" s="68">
        <v>7</v>
      </c>
      <c r="F183" s="68">
        <v>6</v>
      </c>
      <c r="G183" s="95">
        <f t="shared" si="6"/>
        <v>85.714285714285708</v>
      </c>
      <c r="H183" s="95">
        <v>60</v>
      </c>
      <c r="I183" s="68" t="s">
        <v>101</v>
      </c>
      <c r="J183" s="68">
        <v>7</v>
      </c>
      <c r="K183" s="95">
        <f t="shared" si="7"/>
        <v>100</v>
      </c>
      <c r="L183" s="95">
        <v>100</v>
      </c>
      <c r="M183" s="68" t="s">
        <v>104</v>
      </c>
      <c r="N183" s="95">
        <f t="shared" si="8"/>
        <v>40</v>
      </c>
      <c r="O183" s="96">
        <v>1.8</v>
      </c>
      <c r="P183" s="96" t="s">
        <v>103</v>
      </c>
      <c r="Q183" s="97"/>
    </row>
    <row r="184" spans="1:17" ht="12.75" customHeight="1" x14ac:dyDescent="0.25">
      <c r="A184" s="111">
        <v>179</v>
      </c>
      <c r="B184" s="68" t="s">
        <v>280</v>
      </c>
      <c r="C184" s="68" t="s">
        <v>109</v>
      </c>
      <c r="D184" s="70" t="s">
        <v>235</v>
      </c>
      <c r="E184" s="68">
        <v>37</v>
      </c>
      <c r="F184" s="68">
        <v>34</v>
      </c>
      <c r="G184" s="95">
        <f t="shared" si="6"/>
        <v>91.891891891891902</v>
      </c>
      <c r="H184" s="95">
        <v>38.32</v>
      </c>
      <c r="I184" s="68" t="s">
        <v>101</v>
      </c>
      <c r="J184" s="68">
        <v>31</v>
      </c>
      <c r="K184" s="95">
        <f t="shared" si="7"/>
        <v>83.78378378378379</v>
      </c>
      <c r="L184" s="95">
        <v>55.8</v>
      </c>
      <c r="M184" s="68" t="s">
        <v>101</v>
      </c>
      <c r="N184" s="95">
        <f t="shared" si="8"/>
        <v>17.479999999999997</v>
      </c>
      <c r="O184" s="96">
        <v>2.59</v>
      </c>
      <c r="P184" s="96" t="s">
        <v>100</v>
      </c>
      <c r="Q184" s="97"/>
    </row>
    <row r="185" spans="1:17" ht="12.75" customHeight="1" x14ac:dyDescent="0.25">
      <c r="A185" s="111">
        <v>180</v>
      </c>
      <c r="B185" s="68" t="s">
        <v>280</v>
      </c>
      <c r="C185" s="68" t="s">
        <v>109</v>
      </c>
      <c r="D185" s="70" t="s">
        <v>289</v>
      </c>
      <c r="E185" s="68">
        <v>35</v>
      </c>
      <c r="F185" s="68">
        <v>31</v>
      </c>
      <c r="G185" s="95">
        <f t="shared" si="6"/>
        <v>88.571428571428569</v>
      </c>
      <c r="H185" s="95">
        <v>96.4</v>
      </c>
      <c r="I185" s="68" t="s">
        <v>104</v>
      </c>
      <c r="J185" s="68">
        <v>29</v>
      </c>
      <c r="K185" s="95">
        <f t="shared" si="7"/>
        <v>82.857142857142861</v>
      </c>
      <c r="L185" s="95">
        <v>92.06</v>
      </c>
      <c r="M185" s="68" t="s">
        <v>103</v>
      </c>
      <c r="N185" s="95">
        <f t="shared" si="8"/>
        <v>-4.3400000000000034</v>
      </c>
      <c r="O185" s="96">
        <v>1.32</v>
      </c>
      <c r="P185" s="96" t="s">
        <v>104</v>
      </c>
      <c r="Q185" s="97"/>
    </row>
    <row r="186" spans="1:17" ht="12.75" customHeight="1" x14ac:dyDescent="0.25">
      <c r="A186" s="111">
        <v>181</v>
      </c>
      <c r="B186" s="68" t="s">
        <v>280</v>
      </c>
      <c r="C186" s="68" t="s">
        <v>109</v>
      </c>
      <c r="D186" s="70" t="s">
        <v>290</v>
      </c>
      <c r="E186" s="68">
        <v>7</v>
      </c>
      <c r="F186" s="68">
        <v>6</v>
      </c>
      <c r="G186" s="95">
        <f t="shared" si="6"/>
        <v>85.714285714285708</v>
      </c>
      <c r="H186" s="95">
        <v>50.16</v>
      </c>
      <c r="I186" s="68" t="s">
        <v>101</v>
      </c>
      <c r="J186" s="68">
        <v>7</v>
      </c>
      <c r="K186" s="95">
        <f t="shared" si="7"/>
        <v>100</v>
      </c>
      <c r="L186" s="95">
        <v>100</v>
      </c>
      <c r="M186" s="68" t="s">
        <v>104</v>
      </c>
      <c r="N186" s="95">
        <f t="shared" si="8"/>
        <v>49.84</v>
      </c>
      <c r="O186" s="96">
        <v>1.93</v>
      </c>
      <c r="P186" s="96" t="s">
        <v>103</v>
      </c>
      <c r="Q186" s="97"/>
    </row>
    <row r="187" spans="1:17" ht="12.75" customHeight="1" x14ac:dyDescent="0.25">
      <c r="A187" s="111">
        <v>182</v>
      </c>
      <c r="B187" s="68" t="s">
        <v>280</v>
      </c>
      <c r="C187" s="68" t="s">
        <v>122</v>
      </c>
      <c r="D187" s="70" t="s">
        <v>291</v>
      </c>
      <c r="E187" s="68">
        <v>30</v>
      </c>
      <c r="F187" s="68">
        <v>19</v>
      </c>
      <c r="G187" s="95">
        <f t="shared" si="6"/>
        <v>63.333333333333329</v>
      </c>
      <c r="H187" s="95">
        <v>51.57</v>
      </c>
      <c r="I187" s="68" t="s">
        <v>101</v>
      </c>
      <c r="J187" s="68">
        <v>28</v>
      </c>
      <c r="K187" s="95">
        <f t="shared" si="7"/>
        <v>93.333333333333329</v>
      </c>
      <c r="L187" s="95">
        <v>96.07</v>
      </c>
      <c r="M187" s="68" t="s">
        <v>104</v>
      </c>
      <c r="N187" s="95">
        <f t="shared" si="8"/>
        <v>44.499999999999993</v>
      </c>
      <c r="O187" s="96">
        <v>1.52</v>
      </c>
      <c r="P187" s="96" t="s">
        <v>103</v>
      </c>
      <c r="Q187" s="97"/>
    </row>
    <row r="188" spans="1:17" ht="12.75" customHeight="1" x14ac:dyDescent="0.25">
      <c r="A188" s="111">
        <v>183</v>
      </c>
      <c r="B188" s="68" t="s">
        <v>280</v>
      </c>
      <c r="C188" s="68" t="s">
        <v>249</v>
      </c>
      <c r="D188" s="70" t="s">
        <v>292</v>
      </c>
      <c r="E188" s="68">
        <v>26</v>
      </c>
      <c r="F188" s="68">
        <v>20</v>
      </c>
      <c r="G188" s="95">
        <f t="shared" si="6"/>
        <v>76.923076923076934</v>
      </c>
      <c r="H188" s="95">
        <v>40</v>
      </c>
      <c r="I188" s="68" t="s">
        <v>101</v>
      </c>
      <c r="J188" s="68">
        <v>24</v>
      </c>
      <c r="K188" s="95">
        <f t="shared" si="7"/>
        <v>92.307692307692307</v>
      </c>
      <c r="L188" s="95">
        <v>100</v>
      </c>
      <c r="M188" s="68" t="s">
        <v>104</v>
      </c>
      <c r="N188" s="95">
        <f t="shared" si="8"/>
        <v>60</v>
      </c>
      <c r="O188" s="96">
        <v>3.07</v>
      </c>
      <c r="P188" s="96" t="s">
        <v>99</v>
      </c>
      <c r="Q188" s="97"/>
    </row>
    <row r="189" spans="1:17" ht="12.75" customHeight="1" x14ac:dyDescent="0.25">
      <c r="A189" s="111">
        <v>184</v>
      </c>
      <c r="B189" s="68" t="s">
        <v>293</v>
      </c>
      <c r="C189" s="68" t="s">
        <v>109</v>
      </c>
      <c r="D189" s="70" t="s">
        <v>294</v>
      </c>
      <c r="E189" s="68">
        <v>9</v>
      </c>
      <c r="F189" s="68">
        <v>7</v>
      </c>
      <c r="G189" s="95">
        <f t="shared" si="6"/>
        <v>77.777777777777786</v>
      </c>
      <c r="H189" s="95">
        <v>60</v>
      </c>
      <c r="I189" s="68" t="s">
        <v>101</v>
      </c>
      <c r="J189" s="68">
        <v>9</v>
      </c>
      <c r="K189" s="95">
        <f t="shared" si="7"/>
        <v>100</v>
      </c>
      <c r="L189" s="95">
        <v>90</v>
      </c>
      <c r="M189" s="68" t="s">
        <v>103</v>
      </c>
      <c r="N189" s="95">
        <f t="shared" si="8"/>
        <v>30</v>
      </c>
      <c r="O189" s="96">
        <v>1.72</v>
      </c>
      <c r="P189" s="96" t="s">
        <v>103</v>
      </c>
      <c r="Q189" s="97"/>
    </row>
    <row r="190" spans="1:17" ht="12.75" customHeight="1" x14ac:dyDescent="0.25">
      <c r="A190" s="111">
        <v>185</v>
      </c>
      <c r="B190" s="68" t="s">
        <v>293</v>
      </c>
      <c r="C190" s="68" t="s">
        <v>109</v>
      </c>
      <c r="D190" s="70" t="s">
        <v>295</v>
      </c>
      <c r="E190" s="68">
        <v>9</v>
      </c>
      <c r="F190" s="68">
        <v>7</v>
      </c>
      <c r="G190" s="95">
        <f t="shared" si="6"/>
        <v>77.777777777777786</v>
      </c>
      <c r="H190" s="95">
        <v>50</v>
      </c>
      <c r="I190" s="68" t="s">
        <v>101</v>
      </c>
      <c r="J190" s="68">
        <v>8</v>
      </c>
      <c r="K190" s="95">
        <f t="shared" si="7"/>
        <v>88.888888888888886</v>
      </c>
      <c r="L190" s="95">
        <v>70</v>
      </c>
      <c r="M190" s="68" t="s">
        <v>99</v>
      </c>
      <c r="N190" s="95">
        <f t="shared" si="8"/>
        <v>20</v>
      </c>
      <c r="O190" s="96">
        <v>1.44</v>
      </c>
      <c r="P190" s="96" t="s">
        <v>104</v>
      </c>
      <c r="Q190" s="97"/>
    </row>
    <row r="191" spans="1:17" ht="12.75" customHeight="1" x14ac:dyDescent="0.25">
      <c r="A191" s="111">
        <v>186</v>
      </c>
      <c r="B191" s="68" t="s">
        <v>293</v>
      </c>
      <c r="C191" s="68" t="s">
        <v>109</v>
      </c>
      <c r="D191" s="70" t="s">
        <v>296</v>
      </c>
      <c r="E191" s="68">
        <v>2</v>
      </c>
      <c r="F191" s="68">
        <v>2</v>
      </c>
      <c r="G191" s="95">
        <f t="shared" si="6"/>
        <v>100</v>
      </c>
      <c r="H191" s="95">
        <v>60</v>
      </c>
      <c r="I191" s="68" t="s">
        <v>101</v>
      </c>
      <c r="J191" s="68">
        <v>2</v>
      </c>
      <c r="K191" s="95">
        <f t="shared" si="7"/>
        <v>100</v>
      </c>
      <c r="L191" s="95">
        <v>100</v>
      </c>
      <c r="M191" s="68" t="s">
        <v>104</v>
      </c>
      <c r="N191" s="95">
        <f t="shared" si="8"/>
        <v>40</v>
      </c>
      <c r="O191" s="96">
        <v>1.67</v>
      </c>
      <c r="P191" s="96" t="s">
        <v>103</v>
      </c>
      <c r="Q191" s="97"/>
    </row>
    <row r="192" spans="1:17" ht="12.75" customHeight="1" x14ac:dyDescent="0.25">
      <c r="A192" s="111">
        <v>187</v>
      </c>
      <c r="B192" s="68" t="s">
        <v>293</v>
      </c>
      <c r="C192" s="68" t="s">
        <v>109</v>
      </c>
      <c r="D192" s="70" t="s">
        <v>297</v>
      </c>
      <c r="E192" s="68">
        <v>9</v>
      </c>
      <c r="F192" s="68">
        <v>7</v>
      </c>
      <c r="G192" s="95">
        <f t="shared" si="6"/>
        <v>77.777777777777786</v>
      </c>
      <c r="H192" s="95">
        <v>40</v>
      </c>
      <c r="I192" s="68" t="s">
        <v>101</v>
      </c>
      <c r="J192" s="68">
        <v>7</v>
      </c>
      <c r="K192" s="95">
        <f t="shared" si="7"/>
        <v>77.777777777777786</v>
      </c>
      <c r="L192" s="95">
        <v>60</v>
      </c>
      <c r="M192" s="68" t="s">
        <v>101</v>
      </c>
      <c r="N192" s="95">
        <f t="shared" si="8"/>
        <v>20</v>
      </c>
      <c r="O192" s="96">
        <v>2.17</v>
      </c>
      <c r="P192" s="96" t="s">
        <v>102</v>
      </c>
      <c r="Q192" s="97"/>
    </row>
    <row r="193" spans="1:17" ht="12.75" customHeight="1" x14ac:dyDescent="0.25">
      <c r="A193" s="111">
        <v>188</v>
      </c>
      <c r="B193" s="68" t="s">
        <v>293</v>
      </c>
      <c r="C193" s="68" t="s">
        <v>109</v>
      </c>
      <c r="D193" s="70" t="s">
        <v>298</v>
      </c>
      <c r="E193" s="68">
        <v>11</v>
      </c>
      <c r="F193" s="68">
        <v>9</v>
      </c>
      <c r="G193" s="95">
        <f t="shared" si="6"/>
        <v>81.818181818181827</v>
      </c>
      <c r="H193" s="95">
        <v>20</v>
      </c>
      <c r="I193" s="68" t="s">
        <v>101</v>
      </c>
      <c r="J193" s="68">
        <v>9</v>
      </c>
      <c r="K193" s="95">
        <f t="shared" si="7"/>
        <v>81.818181818181827</v>
      </c>
      <c r="L193" s="95">
        <v>60</v>
      </c>
      <c r="M193" s="68" t="s">
        <v>101</v>
      </c>
      <c r="N193" s="95">
        <f t="shared" si="8"/>
        <v>40</v>
      </c>
      <c r="O193" s="96">
        <v>2.73</v>
      </c>
      <c r="P193" s="96" t="s">
        <v>100</v>
      </c>
      <c r="Q193" s="97"/>
    </row>
    <row r="194" spans="1:17" ht="12.75" customHeight="1" x14ac:dyDescent="0.25">
      <c r="A194" s="111">
        <v>189</v>
      </c>
      <c r="B194" s="68" t="s">
        <v>293</v>
      </c>
      <c r="C194" s="68" t="s">
        <v>109</v>
      </c>
      <c r="D194" s="70" t="s">
        <v>299</v>
      </c>
      <c r="E194" s="68">
        <v>19</v>
      </c>
      <c r="F194" s="68">
        <v>15</v>
      </c>
      <c r="G194" s="95">
        <f t="shared" si="6"/>
        <v>78.94736842105263</v>
      </c>
      <c r="H194" s="95">
        <v>40</v>
      </c>
      <c r="I194" s="68" t="s">
        <v>101</v>
      </c>
      <c r="J194" s="68">
        <v>16</v>
      </c>
      <c r="K194" s="95">
        <f t="shared" si="7"/>
        <v>84.210526315789465</v>
      </c>
      <c r="L194" s="95">
        <v>90</v>
      </c>
      <c r="M194" s="68" t="s">
        <v>103</v>
      </c>
      <c r="N194" s="95">
        <f t="shared" si="8"/>
        <v>50</v>
      </c>
      <c r="O194" s="96">
        <v>2.2999999999999998</v>
      </c>
      <c r="P194" s="96" t="s">
        <v>102</v>
      </c>
      <c r="Q194" s="97"/>
    </row>
    <row r="195" spans="1:17" ht="12.75" customHeight="1" x14ac:dyDescent="0.25">
      <c r="A195" s="111">
        <v>190</v>
      </c>
      <c r="B195" s="68" t="s">
        <v>293</v>
      </c>
      <c r="C195" s="68" t="s">
        <v>109</v>
      </c>
      <c r="D195" s="70" t="s">
        <v>300</v>
      </c>
      <c r="E195" s="68">
        <v>11</v>
      </c>
      <c r="F195" s="68">
        <v>9</v>
      </c>
      <c r="G195" s="95">
        <f t="shared" si="6"/>
        <v>81.818181818181827</v>
      </c>
      <c r="H195" s="95">
        <v>40</v>
      </c>
      <c r="I195" s="68" t="s">
        <v>101</v>
      </c>
      <c r="J195" s="68">
        <v>9</v>
      </c>
      <c r="K195" s="95">
        <f t="shared" si="7"/>
        <v>81.818181818181827</v>
      </c>
      <c r="L195" s="95">
        <v>60</v>
      </c>
      <c r="M195" s="68" t="s">
        <v>101</v>
      </c>
      <c r="N195" s="95">
        <f t="shared" si="8"/>
        <v>20</v>
      </c>
      <c r="O195" s="96">
        <v>3</v>
      </c>
      <c r="P195" s="96" t="s">
        <v>99</v>
      </c>
      <c r="Q195" s="97"/>
    </row>
    <row r="196" spans="1:17" ht="12.75" customHeight="1" x14ac:dyDescent="0.25">
      <c r="A196" s="111">
        <v>191</v>
      </c>
      <c r="B196" s="68" t="s">
        <v>293</v>
      </c>
      <c r="C196" s="68" t="s">
        <v>109</v>
      </c>
      <c r="D196" s="70" t="s">
        <v>301</v>
      </c>
      <c r="E196" s="68">
        <v>6</v>
      </c>
      <c r="F196" s="68">
        <v>5</v>
      </c>
      <c r="G196" s="95">
        <f t="shared" si="6"/>
        <v>83.333333333333343</v>
      </c>
      <c r="H196" s="95">
        <v>65</v>
      </c>
      <c r="I196" s="68" t="s">
        <v>99</v>
      </c>
      <c r="J196" s="68">
        <v>5</v>
      </c>
      <c r="K196" s="95">
        <f t="shared" si="7"/>
        <v>83.333333333333343</v>
      </c>
      <c r="L196" s="95">
        <v>100</v>
      </c>
      <c r="M196" s="68" t="s">
        <v>104</v>
      </c>
      <c r="N196" s="95">
        <f t="shared" si="8"/>
        <v>35</v>
      </c>
      <c r="O196" s="96">
        <v>2</v>
      </c>
      <c r="P196" s="96" t="s">
        <v>102</v>
      </c>
      <c r="Q196" s="97"/>
    </row>
    <row r="197" spans="1:17" ht="12.75" customHeight="1" x14ac:dyDescent="0.25">
      <c r="A197" s="111">
        <v>192</v>
      </c>
      <c r="B197" s="68" t="s">
        <v>293</v>
      </c>
      <c r="C197" s="68" t="s">
        <v>109</v>
      </c>
      <c r="D197" s="70" t="s">
        <v>302</v>
      </c>
      <c r="E197" s="68">
        <v>6</v>
      </c>
      <c r="F197" s="68">
        <v>5</v>
      </c>
      <c r="G197" s="95">
        <f t="shared" si="6"/>
        <v>83.333333333333343</v>
      </c>
      <c r="H197" s="95">
        <v>75</v>
      </c>
      <c r="I197" s="68" t="s">
        <v>100</v>
      </c>
      <c r="J197" s="68">
        <v>6</v>
      </c>
      <c r="K197" s="95">
        <f t="shared" si="7"/>
        <v>100</v>
      </c>
      <c r="L197" s="95">
        <v>90</v>
      </c>
      <c r="M197" s="68" t="s">
        <v>103</v>
      </c>
      <c r="N197" s="95">
        <f t="shared" si="8"/>
        <v>15</v>
      </c>
      <c r="O197" s="96">
        <v>1.4</v>
      </c>
      <c r="P197" s="96" t="s">
        <v>104</v>
      </c>
      <c r="Q197" s="97"/>
    </row>
    <row r="198" spans="1:17" ht="12.75" customHeight="1" x14ac:dyDescent="0.25">
      <c r="A198" s="111">
        <v>193</v>
      </c>
      <c r="B198" s="68" t="s">
        <v>293</v>
      </c>
      <c r="C198" s="68" t="s">
        <v>109</v>
      </c>
      <c r="D198" s="70" t="s">
        <v>338</v>
      </c>
      <c r="E198" s="68">
        <v>11</v>
      </c>
      <c r="F198" s="68">
        <v>9</v>
      </c>
      <c r="G198" s="95">
        <f t="shared" ref="G198:G213" si="9">SUM(F198/E198*100)</f>
        <v>81.818181818181827</v>
      </c>
      <c r="H198" s="95">
        <v>60</v>
      </c>
      <c r="I198" s="68" t="s">
        <v>101</v>
      </c>
      <c r="J198" s="68">
        <v>11</v>
      </c>
      <c r="K198" s="95">
        <f t="shared" ref="K198:K213" si="10">SUM(J198/E198*100)</f>
        <v>100</v>
      </c>
      <c r="L198" s="95">
        <v>90</v>
      </c>
      <c r="M198" s="68" t="s">
        <v>103</v>
      </c>
      <c r="N198" s="95">
        <f t="shared" si="8"/>
        <v>30</v>
      </c>
      <c r="O198" s="96">
        <v>1.68</v>
      </c>
      <c r="P198" s="96" t="s">
        <v>103</v>
      </c>
      <c r="Q198" s="97"/>
    </row>
    <row r="199" spans="1:17" ht="12.75" customHeight="1" x14ac:dyDescent="0.25">
      <c r="A199" s="111">
        <v>194</v>
      </c>
      <c r="B199" s="68" t="s">
        <v>293</v>
      </c>
      <c r="C199" s="68" t="s">
        <v>109</v>
      </c>
      <c r="D199" s="70" t="s">
        <v>304</v>
      </c>
      <c r="E199" s="68">
        <v>9</v>
      </c>
      <c r="F199" s="68">
        <v>7</v>
      </c>
      <c r="G199" s="95">
        <f t="shared" si="9"/>
        <v>77.777777777777786</v>
      </c>
      <c r="H199" s="95">
        <v>40</v>
      </c>
      <c r="I199" s="68" t="s">
        <v>101</v>
      </c>
      <c r="J199" s="68">
        <v>7</v>
      </c>
      <c r="K199" s="95">
        <f t="shared" si="10"/>
        <v>77.777777777777786</v>
      </c>
      <c r="L199" s="95">
        <v>70</v>
      </c>
      <c r="M199" s="68" t="s">
        <v>99</v>
      </c>
      <c r="N199" s="95">
        <f t="shared" ref="N199:N213" si="11">SUM(L199-H199)</f>
        <v>30</v>
      </c>
      <c r="O199" s="96">
        <v>2.11</v>
      </c>
      <c r="P199" s="96" t="s">
        <v>102</v>
      </c>
      <c r="Q199" s="97"/>
    </row>
    <row r="200" spans="1:17" ht="12.75" customHeight="1" x14ac:dyDescent="0.25">
      <c r="A200" s="111">
        <v>195</v>
      </c>
      <c r="B200" s="68" t="s">
        <v>293</v>
      </c>
      <c r="C200" s="68" t="s">
        <v>109</v>
      </c>
      <c r="D200" s="70" t="s">
        <v>305</v>
      </c>
      <c r="E200" s="68">
        <v>2</v>
      </c>
      <c r="F200" s="68">
        <v>2</v>
      </c>
      <c r="G200" s="95">
        <f t="shared" si="9"/>
        <v>100</v>
      </c>
      <c r="H200" s="95">
        <v>45</v>
      </c>
      <c r="I200" s="68" t="s">
        <v>101</v>
      </c>
      <c r="J200" s="68">
        <v>2</v>
      </c>
      <c r="K200" s="95">
        <f t="shared" si="10"/>
        <v>100</v>
      </c>
      <c r="L200" s="95">
        <v>70</v>
      </c>
      <c r="M200" s="68" t="s">
        <v>99</v>
      </c>
      <c r="N200" s="95">
        <f t="shared" si="11"/>
        <v>25</v>
      </c>
      <c r="O200" s="96">
        <v>2.25</v>
      </c>
      <c r="P200" s="96" t="s">
        <v>102</v>
      </c>
      <c r="Q200" s="97"/>
    </row>
    <row r="201" spans="1:17" ht="12.75" customHeight="1" x14ac:dyDescent="0.25">
      <c r="A201" s="111">
        <v>196</v>
      </c>
      <c r="B201" s="68" t="s">
        <v>293</v>
      </c>
      <c r="C201" s="68" t="s">
        <v>109</v>
      </c>
      <c r="D201" s="70" t="s">
        <v>306</v>
      </c>
      <c r="E201" s="68">
        <v>8</v>
      </c>
      <c r="F201" s="68">
        <v>6</v>
      </c>
      <c r="G201" s="95">
        <f t="shared" si="9"/>
        <v>75</v>
      </c>
      <c r="H201" s="95">
        <v>40</v>
      </c>
      <c r="I201" s="68" t="s">
        <v>101</v>
      </c>
      <c r="J201" s="68">
        <v>8</v>
      </c>
      <c r="K201" s="95">
        <f t="shared" si="10"/>
        <v>100</v>
      </c>
      <c r="L201" s="95">
        <v>90</v>
      </c>
      <c r="M201" s="68" t="s">
        <v>103</v>
      </c>
      <c r="N201" s="95">
        <f t="shared" si="11"/>
        <v>50</v>
      </c>
      <c r="O201" s="96">
        <v>1.62</v>
      </c>
      <c r="P201" s="96" t="s">
        <v>103</v>
      </c>
      <c r="Q201" s="97"/>
    </row>
    <row r="202" spans="1:17" ht="12.75" customHeight="1" x14ac:dyDescent="0.25">
      <c r="A202" s="111">
        <v>197</v>
      </c>
      <c r="B202" s="68" t="s">
        <v>293</v>
      </c>
      <c r="C202" s="68" t="s">
        <v>109</v>
      </c>
      <c r="D202" s="70" t="s">
        <v>307</v>
      </c>
      <c r="E202" s="68">
        <v>2</v>
      </c>
      <c r="F202" s="68">
        <v>2</v>
      </c>
      <c r="G202" s="95">
        <f t="shared" si="9"/>
        <v>100</v>
      </c>
      <c r="H202" s="95">
        <v>40</v>
      </c>
      <c r="I202" s="68" t="s">
        <v>101</v>
      </c>
      <c r="J202" s="68">
        <v>3</v>
      </c>
      <c r="K202" s="95">
        <f t="shared" si="10"/>
        <v>150</v>
      </c>
      <c r="L202" s="95">
        <v>70</v>
      </c>
      <c r="M202" s="68" t="s">
        <v>99</v>
      </c>
      <c r="N202" s="95">
        <f t="shared" si="11"/>
        <v>30</v>
      </c>
      <c r="O202" s="96">
        <v>2</v>
      </c>
      <c r="P202" s="96" t="s">
        <v>102</v>
      </c>
      <c r="Q202" s="97"/>
    </row>
    <row r="203" spans="1:17" ht="12.75" customHeight="1" x14ac:dyDescent="0.25">
      <c r="A203" s="111">
        <v>198</v>
      </c>
      <c r="B203" s="68" t="s">
        <v>293</v>
      </c>
      <c r="C203" s="68" t="s">
        <v>109</v>
      </c>
      <c r="D203" s="70" t="s">
        <v>308</v>
      </c>
      <c r="E203" s="68">
        <v>4</v>
      </c>
      <c r="F203" s="68">
        <v>3</v>
      </c>
      <c r="G203" s="95">
        <f t="shared" si="9"/>
        <v>75</v>
      </c>
      <c r="H203" s="95">
        <v>45</v>
      </c>
      <c r="I203" s="68" t="s">
        <v>101</v>
      </c>
      <c r="J203" s="68">
        <v>4</v>
      </c>
      <c r="K203" s="95">
        <f t="shared" si="10"/>
        <v>100</v>
      </c>
      <c r="L203" s="95">
        <v>70</v>
      </c>
      <c r="M203" s="68" t="s">
        <v>99</v>
      </c>
      <c r="N203" s="95">
        <f t="shared" si="11"/>
        <v>25</v>
      </c>
      <c r="O203" s="96">
        <v>1.67</v>
      </c>
      <c r="P203" s="96" t="s">
        <v>103</v>
      </c>
      <c r="Q203" s="97"/>
    </row>
    <row r="204" spans="1:17" ht="12.75" customHeight="1" x14ac:dyDescent="0.25">
      <c r="A204" s="111">
        <v>199</v>
      </c>
      <c r="B204" s="68" t="s">
        <v>293</v>
      </c>
      <c r="C204" s="68" t="s">
        <v>109</v>
      </c>
      <c r="D204" s="70" t="s">
        <v>339</v>
      </c>
      <c r="E204" s="68">
        <v>19</v>
      </c>
      <c r="F204" s="68">
        <v>15</v>
      </c>
      <c r="G204" s="95">
        <f t="shared" si="9"/>
        <v>78.94736842105263</v>
      </c>
      <c r="H204" s="95">
        <v>80</v>
      </c>
      <c r="I204" s="68" t="s">
        <v>102</v>
      </c>
      <c r="J204" s="68">
        <v>16</v>
      </c>
      <c r="K204" s="95">
        <f t="shared" si="10"/>
        <v>84.210526315789465</v>
      </c>
      <c r="L204" s="95">
        <v>95</v>
      </c>
      <c r="M204" s="68" t="s">
        <v>104</v>
      </c>
      <c r="N204" s="95">
        <f t="shared" si="11"/>
        <v>15</v>
      </c>
      <c r="O204" s="96">
        <v>1.92</v>
      </c>
      <c r="P204" s="96" t="s">
        <v>103</v>
      </c>
      <c r="Q204" s="97"/>
    </row>
    <row r="205" spans="1:17" ht="12.75" customHeight="1" x14ac:dyDescent="0.25">
      <c r="A205" s="111">
        <v>200</v>
      </c>
      <c r="B205" s="68" t="s">
        <v>293</v>
      </c>
      <c r="C205" s="68" t="s">
        <v>109</v>
      </c>
      <c r="D205" s="70" t="s">
        <v>340</v>
      </c>
      <c r="E205" s="68">
        <v>11</v>
      </c>
      <c r="F205" s="68">
        <v>9</v>
      </c>
      <c r="G205" s="95">
        <f t="shared" si="9"/>
        <v>81.818181818181827</v>
      </c>
      <c r="H205" s="95">
        <v>60</v>
      </c>
      <c r="I205" s="68" t="s">
        <v>101</v>
      </c>
      <c r="J205" s="68">
        <v>9</v>
      </c>
      <c r="K205" s="95">
        <f t="shared" si="10"/>
        <v>81.818181818181827</v>
      </c>
      <c r="L205" s="95">
        <v>90</v>
      </c>
      <c r="M205" s="68" t="s">
        <v>103</v>
      </c>
      <c r="N205" s="95">
        <f t="shared" si="11"/>
        <v>30</v>
      </c>
      <c r="O205" s="96">
        <v>1.94</v>
      </c>
      <c r="P205" s="96" t="s">
        <v>103</v>
      </c>
      <c r="Q205" s="97"/>
    </row>
    <row r="206" spans="1:17" ht="12.75" customHeight="1" x14ac:dyDescent="0.25">
      <c r="A206" s="111">
        <v>201</v>
      </c>
      <c r="B206" s="68" t="s">
        <v>293</v>
      </c>
      <c r="C206" s="68" t="s">
        <v>109</v>
      </c>
      <c r="D206" s="70" t="s">
        <v>341</v>
      </c>
      <c r="E206" s="68">
        <v>6</v>
      </c>
      <c r="F206" s="68">
        <v>5</v>
      </c>
      <c r="G206" s="95">
        <f t="shared" si="9"/>
        <v>83.333333333333343</v>
      </c>
      <c r="H206" s="95">
        <v>90</v>
      </c>
      <c r="I206" s="68" t="s">
        <v>103</v>
      </c>
      <c r="J206" s="68">
        <v>5</v>
      </c>
      <c r="K206" s="95">
        <f t="shared" si="10"/>
        <v>83.333333333333343</v>
      </c>
      <c r="L206" s="95">
        <v>100</v>
      </c>
      <c r="M206" s="68" t="s">
        <v>104</v>
      </c>
      <c r="N206" s="95">
        <f t="shared" si="11"/>
        <v>10</v>
      </c>
      <c r="O206" s="96">
        <v>1.5</v>
      </c>
      <c r="P206" s="96" t="s">
        <v>103</v>
      </c>
      <c r="Q206" s="97"/>
    </row>
    <row r="207" spans="1:17" ht="12.75" customHeight="1" x14ac:dyDescent="0.25">
      <c r="A207" s="111">
        <v>202</v>
      </c>
      <c r="B207" s="68" t="s">
        <v>293</v>
      </c>
      <c r="C207" s="68" t="s">
        <v>109</v>
      </c>
      <c r="D207" s="70" t="s">
        <v>268</v>
      </c>
      <c r="E207" s="68">
        <v>11</v>
      </c>
      <c r="F207" s="68">
        <v>9</v>
      </c>
      <c r="G207" s="95">
        <f t="shared" si="9"/>
        <v>81.818181818181827</v>
      </c>
      <c r="H207" s="95">
        <v>75</v>
      </c>
      <c r="I207" s="68" t="s">
        <v>100</v>
      </c>
      <c r="J207" s="68">
        <v>9</v>
      </c>
      <c r="K207" s="95">
        <f t="shared" si="10"/>
        <v>81.818181818181827</v>
      </c>
      <c r="L207" s="95">
        <v>90</v>
      </c>
      <c r="M207" s="68" t="s">
        <v>103</v>
      </c>
      <c r="N207" s="95">
        <f t="shared" si="11"/>
        <v>15</v>
      </c>
      <c r="O207" s="96">
        <v>2.35</v>
      </c>
      <c r="P207" s="96" t="s">
        <v>102</v>
      </c>
      <c r="Q207" s="97"/>
    </row>
    <row r="208" spans="1:17" ht="12.75" customHeight="1" x14ac:dyDescent="0.25">
      <c r="A208" s="111">
        <v>203</v>
      </c>
      <c r="B208" s="68" t="s">
        <v>293</v>
      </c>
      <c r="C208" s="68" t="s">
        <v>109</v>
      </c>
      <c r="D208" s="70" t="s">
        <v>269</v>
      </c>
      <c r="E208" s="68">
        <v>6</v>
      </c>
      <c r="F208" s="68">
        <v>5</v>
      </c>
      <c r="G208" s="95">
        <f t="shared" si="9"/>
        <v>83.333333333333343</v>
      </c>
      <c r="H208" s="95">
        <v>85</v>
      </c>
      <c r="I208" s="68" t="s">
        <v>102</v>
      </c>
      <c r="J208" s="68">
        <v>6</v>
      </c>
      <c r="K208" s="95">
        <f t="shared" si="10"/>
        <v>100</v>
      </c>
      <c r="L208" s="95">
        <v>90</v>
      </c>
      <c r="M208" s="68" t="s">
        <v>103</v>
      </c>
      <c r="N208" s="95">
        <f t="shared" si="11"/>
        <v>5</v>
      </c>
      <c r="O208" s="96">
        <v>1</v>
      </c>
      <c r="P208" s="96" t="s">
        <v>104</v>
      </c>
      <c r="Q208" s="97"/>
    </row>
    <row r="209" spans="1:17" ht="12.75" customHeight="1" x14ac:dyDescent="0.25">
      <c r="A209" s="111">
        <v>204</v>
      </c>
      <c r="B209" s="68" t="s">
        <v>293</v>
      </c>
      <c r="C209" s="68" t="s">
        <v>109</v>
      </c>
      <c r="D209" s="70" t="s">
        <v>312</v>
      </c>
      <c r="E209" s="68">
        <v>13</v>
      </c>
      <c r="F209" s="68">
        <v>10</v>
      </c>
      <c r="G209" s="95">
        <f t="shared" si="9"/>
        <v>76.923076923076934</v>
      </c>
      <c r="H209" s="95">
        <v>40</v>
      </c>
      <c r="I209" s="68" t="s">
        <v>101</v>
      </c>
      <c r="J209" s="68">
        <v>10</v>
      </c>
      <c r="K209" s="95">
        <f t="shared" si="10"/>
        <v>76.923076923076934</v>
      </c>
      <c r="L209" s="95">
        <v>80</v>
      </c>
      <c r="M209" s="68" t="s">
        <v>102</v>
      </c>
      <c r="N209" s="95">
        <f t="shared" si="11"/>
        <v>40</v>
      </c>
      <c r="O209" s="96">
        <v>2.25</v>
      </c>
      <c r="P209" s="96" t="s">
        <v>102</v>
      </c>
      <c r="Q209" s="97"/>
    </row>
    <row r="210" spans="1:17" ht="12.75" customHeight="1" x14ac:dyDescent="0.25">
      <c r="A210" s="111">
        <v>205</v>
      </c>
      <c r="B210" s="68" t="s">
        <v>293</v>
      </c>
      <c r="C210" s="68" t="s">
        <v>109</v>
      </c>
      <c r="D210" s="70" t="s">
        <v>313</v>
      </c>
      <c r="E210" s="68">
        <v>25</v>
      </c>
      <c r="F210" s="68">
        <v>23</v>
      </c>
      <c r="G210" s="95">
        <f t="shared" si="9"/>
        <v>92</v>
      </c>
      <c r="H210" s="95">
        <v>30</v>
      </c>
      <c r="I210" s="68" t="s">
        <v>101</v>
      </c>
      <c r="J210" s="68">
        <v>20</v>
      </c>
      <c r="K210" s="95">
        <f t="shared" si="10"/>
        <v>80</v>
      </c>
      <c r="L210" s="95">
        <v>68</v>
      </c>
      <c r="M210" s="68" t="s">
        <v>99</v>
      </c>
      <c r="N210" s="95">
        <f t="shared" si="11"/>
        <v>38</v>
      </c>
      <c r="O210" s="96">
        <v>2.33</v>
      </c>
      <c r="P210" s="96" t="s">
        <v>102</v>
      </c>
      <c r="Q210" s="97"/>
    </row>
    <row r="211" spans="1:17" ht="12.75" customHeight="1" x14ac:dyDescent="0.25">
      <c r="A211" s="111">
        <v>206</v>
      </c>
      <c r="B211" s="68" t="s">
        <v>293</v>
      </c>
      <c r="C211" s="68" t="s">
        <v>122</v>
      </c>
      <c r="D211" s="70" t="s">
        <v>302</v>
      </c>
      <c r="E211" s="68">
        <v>9</v>
      </c>
      <c r="F211" s="68">
        <v>8</v>
      </c>
      <c r="G211" s="95">
        <f t="shared" si="9"/>
        <v>88.888888888888886</v>
      </c>
      <c r="H211" s="95">
        <v>70</v>
      </c>
      <c r="I211" s="68" t="s">
        <v>99</v>
      </c>
      <c r="J211" s="68">
        <v>8</v>
      </c>
      <c r="K211" s="95">
        <f t="shared" si="10"/>
        <v>88.888888888888886</v>
      </c>
      <c r="L211" s="95">
        <v>80</v>
      </c>
      <c r="M211" s="68" t="s">
        <v>102</v>
      </c>
      <c r="N211" s="95">
        <f t="shared" si="11"/>
        <v>10</v>
      </c>
      <c r="O211" s="96">
        <v>1.33</v>
      </c>
      <c r="P211" s="96" t="s">
        <v>104</v>
      </c>
      <c r="Q211" s="97"/>
    </row>
    <row r="212" spans="1:17" ht="12.75" customHeight="1" x14ac:dyDescent="0.25">
      <c r="A212" s="111">
        <v>207</v>
      </c>
      <c r="B212" s="68" t="s">
        <v>293</v>
      </c>
      <c r="C212" s="68" t="s">
        <v>122</v>
      </c>
      <c r="D212" s="70" t="s">
        <v>314</v>
      </c>
      <c r="E212" s="68">
        <v>9</v>
      </c>
      <c r="F212" s="68">
        <v>8</v>
      </c>
      <c r="G212" s="95">
        <f t="shared" si="9"/>
        <v>88.888888888888886</v>
      </c>
      <c r="H212" s="95">
        <v>70</v>
      </c>
      <c r="I212" s="68" t="s">
        <v>99</v>
      </c>
      <c r="J212" s="68">
        <v>8</v>
      </c>
      <c r="K212" s="95">
        <f t="shared" si="10"/>
        <v>88.888888888888886</v>
      </c>
      <c r="L212" s="95">
        <v>80</v>
      </c>
      <c r="M212" s="68" t="s">
        <v>102</v>
      </c>
      <c r="N212" s="95">
        <f t="shared" si="11"/>
        <v>10</v>
      </c>
      <c r="O212" s="96">
        <v>1.67</v>
      </c>
      <c r="P212" s="96" t="s">
        <v>103</v>
      </c>
      <c r="Q212" s="97"/>
    </row>
    <row r="213" spans="1:17" ht="12.75" customHeight="1" x14ac:dyDescent="0.25">
      <c r="A213" s="111">
        <v>208</v>
      </c>
      <c r="B213" s="68" t="s">
        <v>293</v>
      </c>
      <c r="C213" s="68" t="s">
        <v>122</v>
      </c>
      <c r="D213" s="70" t="s">
        <v>315</v>
      </c>
      <c r="E213" s="68">
        <v>9</v>
      </c>
      <c r="F213" s="68">
        <v>8</v>
      </c>
      <c r="G213" s="95">
        <f t="shared" si="9"/>
        <v>88.888888888888886</v>
      </c>
      <c r="H213" s="95">
        <v>50</v>
      </c>
      <c r="I213" s="68" t="s">
        <v>101</v>
      </c>
      <c r="J213" s="68">
        <v>8</v>
      </c>
      <c r="K213" s="95">
        <f t="shared" si="10"/>
        <v>88.888888888888886</v>
      </c>
      <c r="L213" s="95">
        <v>80</v>
      </c>
      <c r="M213" s="68" t="s">
        <v>102</v>
      </c>
      <c r="N213" s="95">
        <f t="shared" si="11"/>
        <v>30</v>
      </c>
      <c r="O213" s="96">
        <v>2.17</v>
      </c>
      <c r="P213" s="96" t="s">
        <v>102</v>
      </c>
      <c r="Q213" s="97"/>
    </row>
    <row r="214" spans="1:17" x14ac:dyDescent="0.25">
      <c r="A214" s="387" t="s">
        <v>105</v>
      </c>
      <c r="B214" s="387"/>
      <c r="C214" s="387"/>
      <c r="D214" s="387"/>
      <c r="E214" s="89">
        <f>SUM(E6:E213)</f>
        <v>5721</v>
      </c>
      <c r="F214" s="89">
        <f>SUM(F6:F213)</f>
        <v>4356</v>
      </c>
      <c r="G214" s="90">
        <f>SUM(F214/E214*100)</f>
        <v>76.140534871525958</v>
      </c>
      <c r="H214" s="104"/>
      <c r="I214" s="89" t="s">
        <v>101</v>
      </c>
      <c r="J214" s="89">
        <f>SUM(J6:J213)</f>
        <v>4313</v>
      </c>
      <c r="K214" s="90">
        <f>SUM(J214/E214*100)</f>
        <v>75.38891802132494</v>
      </c>
      <c r="L214" s="104"/>
      <c r="M214" s="89" t="s">
        <v>102</v>
      </c>
      <c r="N214" s="104"/>
      <c r="O214" s="104"/>
      <c r="P214" s="89" t="s">
        <v>103</v>
      </c>
    </row>
    <row r="215" spans="1:17" x14ac:dyDescent="0.25">
      <c r="B215" s="105"/>
      <c r="C215" s="106"/>
      <c r="D215" s="107"/>
    </row>
    <row r="216" spans="1:17" x14ac:dyDescent="0.25">
      <c r="B216" s="105"/>
      <c r="C216" s="106"/>
      <c r="D216" s="107"/>
    </row>
    <row r="217" spans="1:17" x14ac:dyDescent="0.25">
      <c r="B217" s="105"/>
      <c r="C217" s="106"/>
      <c r="D217" s="107"/>
    </row>
    <row r="218" spans="1:17" x14ac:dyDescent="0.25">
      <c r="B218" s="105"/>
      <c r="C218" s="106"/>
      <c r="D218" s="107"/>
    </row>
    <row r="219" spans="1:17" x14ac:dyDescent="0.25">
      <c r="B219" s="105"/>
      <c r="C219" s="106"/>
      <c r="D219" s="107"/>
    </row>
    <row r="220" spans="1:17" x14ac:dyDescent="0.25">
      <c r="B220" s="105"/>
      <c r="C220" s="106"/>
      <c r="D220" s="107"/>
    </row>
    <row r="221" spans="1:17" x14ac:dyDescent="0.25">
      <c r="B221" s="105"/>
      <c r="C221" s="106"/>
      <c r="D221" s="107"/>
    </row>
    <row r="222" spans="1:17" x14ac:dyDescent="0.25">
      <c r="B222" s="105"/>
      <c r="C222" s="106"/>
      <c r="D222" s="107"/>
    </row>
    <row r="223" spans="1:17" x14ac:dyDescent="0.25">
      <c r="B223" s="105"/>
      <c r="C223" s="106"/>
      <c r="D223" s="107"/>
    </row>
    <row r="224" spans="1:17" x14ac:dyDescent="0.25">
      <c r="B224" s="105"/>
      <c r="C224" s="106"/>
      <c r="D224" s="107"/>
    </row>
    <row r="225" spans="2:4" x14ac:dyDescent="0.25">
      <c r="B225" s="105"/>
      <c r="C225" s="106"/>
      <c r="D225" s="107"/>
    </row>
    <row r="226" spans="2:4" x14ac:dyDescent="0.25">
      <c r="B226" s="105"/>
      <c r="C226" s="106"/>
      <c r="D226" s="107"/>
    </row>
    <row r="227" spans="2:4" x14ac:dyDescent="0.25">
      <c r="B227" s="105"/>
      <c r="C227" s="106"/>
      <c r="D227" s="107"/>
    </row>
    <row r="228" spans="2:4" x14ac:dyDescent="0.25">
      <c r="B228" s="105"/>
      <c r="C228" s="106"/>
      <c r="D228" s="107"/>
    </row>
    <row r="229" spans="2:4" x14ac:dyDescent="0.25">
      <c r="B229" s="105"/>
      <c r="C229" s="106"/>
      <c r="D229" s="107"/>
    </row>
    <row r="230" spans="2:4" x14ac:dyDescent="0.25">
      <c r="B230" s="105"/>
      <c r="C230" s="106"/>
      <c r="D230" s="107"/>
    </row>
    <row r="231" spans="2:4" x14ac:dyDescent="0.25">
      <c r="B231" s="105"/>
      <c r="C231" s="106"/>
      <c r="D231" s="107"/>
    </row>
    <row r="232" spans="2:4" x14ac:dyDescent="0.25">
      <c r="B232" s="105"/>
      <c r="C232" s="106"/>
      <c r="D232" s="107"/>
    </row>
    <row r="233" spans="2:4" x14ac:dyDescent="0.25">
      <c r="B233" s="105"/>
      <c r="C233" s="106"/>
      <c r="D233" s="107"/>
    </row>
    <row r="234" spans="2:4" x14ac:dyDescent="0.25">
      <c r="B234" s="105"/>
      <c r="C234" s="106"/>
      <c r="D234" s="107"/>
    </row>
    <row r="235" spans="2:4" x14ac:dyDescent="0.25">
      <c r="B235" s="105"/>
      <c r="C235" s="106"/>
      <c r="D235" s="107"/>
    </row>
    <row r="236" spans="2:4" x14ac:dyDescent="0.25">
      <c r="B236" s="105"/>
      <c r="C236" s="106"/>
      <c r="D236" s="107"/>
    </row>
    <row r="237" spans="2:4" x14ac:dyDescent="0.25">
      <c r="B237" s="105"/>
      <c r="C237" s="106"/>
      <c r="D237" s="107"/>
    </row>
    <row r="238" spans="2:4" x14ac:dyDescent="0.25">
      <c r="B238" s="105"/>
      <c r="C238" s="106"/>
      <c r="D238" s="107"/>
    </row>
    <row r="239" spans="2:4" x14ac:dyDescent="0.25">
      <c r="B239" s="105"/>
      <c r="C239" s="106"/>
      <c r="D239" s="107"/>
    </row>
    <row r="240" spans="2:4" x14ac:dyDescent="0.25">
      <c r="B240" s="105"/>
      <c r="C240" s="106"/>
      <c r="D240" s="107"/>
    </row>
    <row r="241" spans="2:4" x14ac:dyDescent="0.25">
      <c r="B241" s="105"/>
      <c r="C241" s="106"/>
      <c r="D241" s="107"/>
    </row>
    <row r="242" spans="2:4" x14ac:dyDescent="0.25">
      <c r="B242" s="105"/>
      <c r="C242" s="106"/>
      <c r="D242" s="107"/>
    </row>
    <row r="243" spans="2:4" x14ac:dyDescent="0.25">
      <c r="B243" s="105"/>
      <c r="C243" s="106"/>
      <c r="D243" s="107"/>
    </row>
    <row r="244" spans="2:4" x14ac:dyDescent="0.25">
      <c r="B244" s="105"/>
      <c r="C244" s="106"/>
      <c r="D244" s="107"/>
    </row>
    <row r="245" spans="2:4" x14ac:dyDescent="0.25">
      <c r="B245" s="105"/>
      <c r="C245" s="106"/>
      <c r="D245" s="107"/>
    </row>
    <row r="246" spans="2:4" x14ac:dyDescent="0.25">
      <c r="B246" s="105"/>
      <c r="C246" s="106"/>
      <c r="D246" s="107"/>
    </row>
    <row r="247" spans="2:4" x14ac:dyDescent="0.25">
      <c r="B247" s="105"/>
      <c r="C247" s="106"/>
      <c r="D247" s="107"/>
    </row>
    <row r="248" spans="2:4" x14ac:dyDescent="0.25">
      <c r="B248" s="105"/>
      <c r="C248" s="106"/>
      <c r="D248" s="107"/>
    </row>
    <row r="249" spans="2:4" x14ac:dyDescent="0.25">
      <c r="B249" s="105"/>
      <c r="C249" s="106"/>
      <c r="D249" s="107"/>
    </row>
    <row r="250" spans="2:4" x14ac:dyDescent="0.25">
      <c r="B250" s="105"/>
      <c r="C250" s="106"/>
      <c r="D250" s="107"/>
    </row>
    <row r="251" spans="2:4" x14ac:dyDescent="0.25">
      <c r="B251" s="105"/>
      <c r="C251" s="106"/>
      <c r="D251" s="107"/>
    </row>
    <row r="252" spans="2:4" x14ac:dyDescent="0.25">
      <c r="B252" s="105"/>
      <c r="C252" s="106"/>
      <c r="D252" s="107"/>
    </row>
    <row r="253" spans="2:4" x14ac:dyDescent="0.25">
      <c r="B253" s="105"/>
      <c r="C253" s="106"/>
      <c r="D253" s="107"/>
    </row>
    <row r="254" spans="2:4" x14ac:dyDescent="0.25">
      <c r="B254" s="105"/>
      <c r="C254" s="106"/>
      <c r="D254" s="107"/>
    </row>
    <row r="255" spans="2:4" x14ac:dyDescent="0.25">
      <c r="B255" s="105"/>
      <c r="C255" s="106"/>
      <c r="D255" s="107"/>
    </row>
    <row r="256" spans="2:4" x14ac:dyDescent="0.25">
      <c r="B256" s="105"/>
      <c r="C256" s="106"/>
      <c r="D256" s="107"/>
    </row>
    <row r="257" spans="2:4" x14ac:dyDescent="0.25">
      <c r="B257" s="105"/>
      <c r="C257" s="106"/>
      <c r="D257" s="107"/>
    </row>
    <row r="258" spans="2:4" x14ac:dyDescent="0.25">
      <c r="B258" s="105"/>
      <c r="C258" s="106"/>
      <c r="D258" s="107"/>
    </row>
    <row r="259" spans="2:4" x14ac:dyDescent="0.25">
      <c r="B259" s="105"/>
      <c r="C259" s="106"/>
      <c r="D259" s="107"/>
    </row>
    <row r="260" spans="2:4" x14ac:dyDescent="0.25">
      <c r="B260" s="105"/>
      <c r="C260" s="106"/>
      <c r="D260" s="107"/>
    </row>
    <row r="261" spans="2:4" x14ac:dyDescent="0.25">
      <c r="B261" s="105"/>
      <c r="C261" s="106"/>
      <c r="D261" s="107"/>
    </row>
    <row r="262" spans="2:4" x14ac:dyDescent="0.25">
      <c r="B262" s="105"/>
      <c r="C262" s="106"/>
      <c r="D262" s="107"/>
    </row>
    <row r="263" spans="2:4" x14ac:dyDescent="0.25">
      <c r="B263" s="105"/>
      <c r="C263" s="106"/>
      <c r="D263" s="107"/>
    </row>
    <row r="264" spans="2:4" x14ac:dyDescent="0.25">
      <c r="B264" s="105"/>
      <c r="C264" s="106"/>
      <c r="D264" s="107"/>
    </row>
    <row r="265" spans="2:4" x14ac:dyDescent="0.25">
      <c r="B265" s="105"/>
      <c r="C265" s="106"/>
      <c r="D265" s="107"/>
    </row>
    <row r="266" spans="2:4" x14ac:dyDescent="0.25">
      <c r="B266" s="105"/>
      <c r="C266" s="106"/>
      <c r="D266" s="107"/>
    </row>
    <row r="267" spans="2:4" x14ac:dyDescent="0.25">
      <c r="B267" s="105"/>
      <c r="C267" s="106"/>
      <c r="D267" s="107"/>
    </row>
    <row r="268" spans="2:4" x14ac:dyDescent="0.25">
      <c r="B268" s="105"/>
      <c r="C268" s="106"/>
      <c r="D268" s="107"/>
    </row>
    <row r="269" spans="2:4" ht="15.75" x14ac:dyDescent="0.25">
      <c r="B269" s="105"/>
      <c r="C269" s="108"/>
      <c r="D269" s="109"/>
    </row>
    <row r="270" spans="2:4" ht="15.75" x14ac:dyDescent="0.25">
      <c r="B270" s="105"/>
      <c r="C270" s="108"/>
      <c r="D270" s="109"/>
    </row>
    <row r="271" spans="2:4" ht="15.75" x14ac:dyDescent="0.25">
      <c r="B271" s="105"/>
      <c r="C271" s="108"/>
      <c r="D271" s="109"/>
    </row>
    <row r="272" spans="2:4" ht="15.75" x14ac:dyDescent="0.25">
      <c r="B272" s="105"/>
      <c r="C272" s="108"/>
      <c r="D272" s="109"/>
    </row>
    <row r="273" spans="2:4" ht="15.75" x14ac:dyDescent="0.25">
      <c r="B273" s="105"/>
      <c r="C273" s="108"/>
      <c r="D273" s="109"/>
    </row>
    <row r="274" spans="2:4" ht="15.75" x14ac:dyDescent="0.25">
      <c r="B274" s="105"/>
      <c r="C274" s="108"/>
      <c r="D274" s="109"/>
    </row>
    <row r="275" spans="2:4" ht="15.75" x14ac:dyDescent="0.25">
      <c r="B275" s="105"/>
      <c r="C275" s="108"/>
      <c r="D275" s="109"/>
    </row>
    <row r="276" spans="2:4" ht="15.75" x14ac:dyDescent="0.25">
      <c r="B276" s="105"/>
      <c r="C276" s="108"/>
      <c r="D276" s="109"/>
    </row>
    <row r="277" spans="2:4" ht="15.75" x14ac:dyDescent="0.25">
      <c r="B277" s="105"/>
      <c r="C277" s="108"/>
      <c r="D277" s="109"/>
    </row>
    <row r="278" spans="2:4" ht="15.75" x14ac:dyDescent="0.25">
      <c r="B278" s="105"/>
      <c r="C278" s="108"/>
      <c r="D278" s="109"/>
    </row>
    <row r="279" spans="2:4" ht="15.75" x14ac:dyDescent="0.25">
      <c r="B279" s="105"/>
      <c r="C279" s="108"/>
      <c r="D279" s="109"/>
    </row>
    <row r="280" spans="2:4" ht="15.75" x14ac:dyDescent="0.25">
      <c r="B280" s="105"/>
      <c r="C280" s="108"/>
      <c r="D280" s="109"/>
    </row>
    <row r="281" spans="2:4" ht="15.75" x14ac:dyDescent="0.25">
      <c r="B281" s="105"/>
      <c r="C281" s="108"/>
      <c r="D281" s="109"/>
    </row>
    <row r="282" spans="2:4" ht="15.75" x14ac:dyDescent="0.25">
      <c r="B282" s="105"/>
      <c r="C282" s="108"/>
      <c r="D282" s="109"/>
    </row>
    <row r="283" spans="2:4" ht="15.75" x14ac:dyDescent="0.25">
      <c r="B283" s="105"/>
      <c r="C283" s="108"/>
      <c r="D283" s="109"/>
    </row>
    <row r="284" spans="2:4" ht="15.75" x14ac:dyDescent="0.25">
      <c r="B284" s="105"/>
      <c r="C284" s="108"/>
      <c r="D284" s="109"/>
    </row>
    <row r="285" spans="2:4" ht="15.75" x14ac:dyDescent="0.25">
      <c r="B285" s="105"/>
      <c r="C285" s="108"/>
      <c r="D285" s="109"/>
    </row>
    <row r="286" spans="2:4" ht="15.75" x14ac:dyDescent="0.25">
      <c r="B286" s="105"/>
      <c r="C286" s="108"/>
      <c r="D286" s="109"/>
    </row>
    <row r="287" spans="2:4" ht="15.75" x14ac:dyDescent="0.25">
      <c r="B287" s="105"/>
      <c r="C287" s="108"/>
      <c r="D287" s="109"/>
    </row>
    <row r="288" spans="2:4" ht="15.75" x14ac:dyDescent="0.25">
      <c r="B288" s="105"/>
      <c r="C288" s="108"/>
      <c r="D288" s="109"/>
    </row>
    <row r="289" spans="2:4" ht="15.75" x14ac:dyDescent="0.25">
      <c r="B289" s="105"/>
      <c r="C289" s="108"/>
      <c r="D289" s="109"/>
    </row>
    <row r="290" spans="2:4" ht="15.75" x14ac:dyDescent="0.25">
      <c r="B290" s="105"/>
      <c r="C290" s="108"/>
      <c r="D290" s="109"/>
    </row>
    <row r="291" spans="2:4" ht="15.75" x14ac:dyDescent="0.25">
      <c r="B291" s="105"/>
      <c r="C291" s="108"/>
      <c r="D291" s="109"/>
    </row>
    <row r="292" spans="2:4" ht="15.75" x14ac:dyDescent="0.25">
      <c r="B292" s="105"/>
      <c r="C292" s="108"/>
      <c r="D292" s="109"/>
    </row>
    <row r="293" spans="2:4" ht="15.75" x14ac:dyDescent="0.25">
      <c r="B293" s="105"/>
      <c r="C293" s="108"/>
      <c r="D293" s="109"/>
    </row>
    <row r="294" spans="2:4" ht="15.75" x14ac:dyDescent="0.25">
      <c r="B294" s="105"/>
      <c r="C294" s="108"/>
      <c r="D294" s="109"/>
    </row>
    <row r="295" spans="2:4" ht="15.75" x14ac:dyDescent="0.25">
      <c r="B295" s="105"/>
      <c r="C295" s="108"/>
      <c r="D295" s="109"/>
    </row>
    <row r="296" spans="2:4" ht="15.75" x14ac:dyDescent="0.25">
      <c r="B296" s="105"/>
      <c r="C296" s="108"/>
      <c r="D296" s="109"/>
    </row>
    <row r="297" spans="2:4" ht="15.75" x14ac:dyDescent="0.25">
      <c r="B297" s="105"/>
      <c r="C297" s="108"/>
      <c r="D297" s="109"/>
    </row>
    <row r="298" spans="2:4" ht="15.75" x14ac:dyDescent="0.25">
      <c r="B298" s="105"/>
      <c r="C298" s="108"/>
      <c r="D298" s="109"/>
    </row>
    <row r="299" spans="2:4" ht="15.75" x14ac:dyDescent="0.25">
      <c r="B299" s="105"/>
      <c r="C299" s="108"/>
      <c r="D299" s="109"/>
    </row>
    <row r="300" spans="2:4" ht="15.75" x14ac:dyDescent="0.25">
      <c r="B300" s="105"/>
      <c r="C300" s="108"/>
      <c r="D300" s="109"/>
    </row>
    <row r="301" spans="2:4" ht="15.75" x14ac:dyDescent="0.25">
      <c r="B301" s="105"/>
      <c r="C301" s="108"/>
      <c r="D301" s="109"/>
    </row>
    <row r="302" spans="2:4" ht="15.75" x14ac:dyDescent="0.25">
      <c r="B302" s="105"/>
      <c r="C302" s="108"/>
      <c r="D302" s="109"/>
    </row>
    <row r="303" spans="2:4" ht="15.75" x14ac:dyDescent="0.25">
      <c r="B303" s="105"/>
      <c r="C303" s="108"/>
      <c r="D303" s="109"/>
    </row>
    <row r="304" spans="2:4" ht="15.75" x14ac:dyDescent="0.25">
      <c r="B304" s="105"/>
      <c r="C304" s="108"/>
      <c r="D304" s="109"/>
    </row>
    <row r="305" spans="2:4" ht="15.75" x14ac:dyDescent="0.25">
      <c r="B305" s="105"/>
      <c r="C305" s="108"/>
      <c r="D305" s="109"/>
    </row>
    <row r="306" spans="2:4" ht="15.75" x14ac:dyDescent="0.25">
      <c r="B306" s="105"/>
      <c r="C306" s="108"/>
      <c r="D306" s="109"/>
    </row>
    <row r="307" spans="2:4" ht="15.75" x14ac:dyDescent="0.25">
      <c r="B307" s="105"/>
      <c r="C307" s="108"/>
      <c r="D307" s="109"/>
    </row>
    <row r="308" spans="2:4" ht="15.75" x14ac:dyDescent="0.25">
      <c r="B308" s="105"/>
      <c r="C308" s="108"/>
      <c r="D308" s="109"/>
    </row>
    <row r="309" spans="2:4" ht="15.75" x14ac:dyDescent="0.25">
      <c r="B309" s="105"/>
      <c r="C309" s="108"/>
      <c r="D309" s="109"/>
    </row>
    <row r="310" spans="2:4" ht="15.75" x14ac:dyDescent="0.25">
      <c r="B310" s="105"/>
      <c r="C310" s="108"/>
      <c r="D310" s="109"/>
    </row>
    <row r="311" spans="2:4" ht="15.75" x14ac:dyDescent="0.25">
      <c r="B311" s="105"/>
      <c r="C311" s="108"/>
      <c r="D311" s="109"/>
    </row>
    <row r="312" spans="2:4" x14ac:dyDescent="0.25">
      <c r="B312" s="105"/>
      <c r="C312" s="105"/>
      <c r="D312" s="110"/>
    </row>
    <row r="313" spans="2:4" x14ac:dyDescent="0.25">
      <c r="B313" s="105"/>
      <c r="C313" s="105"/>
      <c r="D313" s="110"/>
    </row>
    <row r="314" spans="2:4" x14ac:dyDescent="0.25">
      <c r="B314" s="105"/>
      <c r="C314" s="105"/>
      <c r="D314" s="110"/>
    </row>
    <row r="315" spans="2:4" x14ac:dyDescent="0.25">
      <c r="B315" s="105"/>
      <c r="C315" s="105"/>
      <c r="D315" s="110"/>
    </row>
    <row r="316" spans="2:4" x14ac:dyDescent="0.25">
      <c r="B316" s="105"/>
      <c r="C316" s="105"/>
      <c r="D316" s="110"/>
    </row>
    <row r="317" spans="2:4" x14ac:dyDescent="0.25">
      <c r="B317" s="105"/>
      <c r="C317" s="105"/>
      <c r="D317" s="110"/>
    </row>
    <row r="318" spans="2:4" x14ac:dyDescent="0.25">
      <c r="B318" s="105"/>
      <c r="C318" s="105"/>
      <c r="D318" s="110"/>
    </row>
    <row r="319" spans="2:4" x14ac:dyDescent="0.25">
      <c r="B319" s="105"/>
      <c r="C319" s="105"/>
      <c r="D319" s="110"/>
    </row>
    <row r="320" spans="2:4" x14ac:dyDescent="0.25">
      <c r="B320" s="105"/>
      <c r="C320" s="105"/>
      <c r="D320" s="110"/>
    </row>
    <row r="321" spans="2:4" x14ac:dyDescent="0.25">
      <c r="B321" s="105"/>
      <c r="C321" s="105"/>
      <c r="D321" s="110"/>
    </row>
    <row r="322" spans="2:4" x14ac:dyDescent="0.25">
      <c r="B322" s="105"/>
      <c r="C322" s="105"/>
      <c r="D322" s="110"/>
    </row>
    <row r="323" spans="2:4" x14ac:dyDescent="0.25">
      <c r="B323" s="105"/>
      <c r="C323" s="105"/>
      <c r="D323" s="110"/>
    </row>
    <row r="324" spans="2:4" x14ac:dyDescent="0.25">
      <c r="B324" s="105"/>
      <c r="C324" s="105"/>
      <c r="D324" s="110"/>
    </row>
    <row r="325" spans="2:4" x14ac:dyDescent="0.25">
      <c r="B325" s="105"/>
      <c r="C325" s="105"/>
      <c r="D325" s="110"/>
    </row>
    <row r="326" spans="2:4" x14ac:dyDescent="0.25">
      <c r="B326" s="105"/>
      <c r="C326" s="105"/>
      <c r="D326" s="110"/>
    </row>
    <row r="327" spans="2:4" x14ac:dyDescent="0.25">
      <c r="B327" s="105"/>
      <c r="C327" s="105"/>
      <c r="D327" s="110"/>
    </row>
    <row r="328" spans="2:4" x14ac:dyDescent="0.25">
      <c r="B328" s="105"/>
      <c r="C328" s="105"/>
      <c r="D328" s="110"/>
    </row>
    <row r="329" spans="2:4" x14ac:dyDescent="0.25">
      <c r="B329" s="105"/>
      <c r="C329" s="105"/>
      <c r="D329" s="110"/>
    </row>
    <row r="330" spans="2:4" x14ac:dyDescent="0.25">
      <c r="B330" s="105"/>
      <c r="C330" s="105"/>
      <c r="D330" s="110"/>
    </row>
    <row r="331" spans="2:4" x14ac:dyDescent="0.25">
      <c r="B331" s="105"/>
      <c r="C331" s="105"/>
      <c r="D331" s="110"/>
    </row>
    <row r="332" spans="2:4" x14ac:dyDescent="0.25">
      <c r="B332" s="105"/>
      <c r="C332" s="105"/>
      <c r="D332" s="110"/>
    </row>
    <row r="333" spans="2:4" x14ac:dyDescent="0.25">
      <c r="B333" s="105"/>
      <c r="C333" s="105"/>
      <c r="D333" s="110"/>
    </row>
    <row r="334" spans="2:4" x14ac:dyDescent="0.25">
      <c r="B334" s="105"/>
      <c r="C334" s="105"/>
      <c r="D334" s="110"/>
    </row>
    <row r="335" spans="2:4" x14ac:dyDescent="0.25">
      <c r="B335" s="105"/>
      <c r="C335" s="105"/>
      <c r="D335" s="110"/>
    </row>
    <row r="336" spans="2:4" x14ac:dyDescent="0.25">
      <c r="B336" s="105"/>
      <c r="C336" s="105"/>
      <c r="D336" s="110"/>
    </row>
    <row r="337" spans="2:4" x14ac:dyDescent="0.25">
      <c r="B337" s="105"/>
      <c r="C337" s="105"/>
      <c r="D337" s="110"/>
    </row>
    <row r="338" spans="2:4" x14ac:dyDescent="0.25">
      <c r="B338" s="105"/>
      <c r="C338" s="105"/>
      <c r="D338" s="110"/>
    </row>
    <row r="339" spans="2:4" x14ac:dyDescent="0.25">
      <c r="B339" s="105"/>
      <c r="C339" s="105"/>
      <c r="D339" s="110"/>
    </row>
    <row r="340" spans="2:4" x14ac:dyDescent="0.25">
      <c r="B340" s="105"/>
      <c r="C340" s="105"/>
      <c r="D340" s="110"/>
    </row>
    <row r="341" spans="2:4" x14ac:dyDescent="0.25">
      <c r="B341" s="105"/>
      <c r="C341" s="105"/>
      <c r="D341" s="110"/>
    </row>
    <row r="342" spans="2:4" x14ac:dyDescent="0.25">
      <c r="B342" s="105"/>
      <c r="C342" s="105"/>
      <c r="D342" s="110"/>
    </row>
    <row r="343" spans="2:4" x14ac:dyDescent="0.25">
      <c r="B343" s="105"/>
      <c r="C343" s="105"/>
      <c r="D343" s="110"/>
    </row>
    <row r="344" spans="2:4" x14ac:dyDescent="0.25">
      <c r="B344" s="105"/>
      <c r="C344" s="105"/>
      <c r="D344" s="110"/>
    </row>
    <row r="345" spans="2:4" x14ac:dyDescent="0.25">
      <c r="B345" s="105"/>
      <c r="C345" s="105"/>
      <c r="D345" s="110"/>
    </row>
    <row r="346" spans="2:4" x14ac:dyDescent="0.25">
      <c r="B346" s="105"/>
      <c r="C346" s="105"/>
      <c r="D346" s="110"/>
    </row>
    <row r="347" spans="2:4" x14ac:dyDescent="0.25">
      <c r="B347" s="105"/>
      <c r="C347" s="105"/>
      <c r="D347" s="110"/>
    </row>
    <row r="348" spans="2:4" x14ac:dyDescent="0.25">
      <c r="B348" s="105"/>
      <c r="C348" s="105"/>
      <c r="D348" s="110"/>
    </row>
    <row r="349" spans="2:4" x14ac:dyDescent="0.25">
      <c r="B349" s="105"/>
      <c r="C349" s="105"/>
      <c r="D349" s="110"/>
    </row>
    <row r="350" spans="2:4" x14ac:dyDescent="0.25">
      <c r="B350" s="105"/>
      <c r="C350" s="105"/>
      <c r="D350" s="110"/>
    </row>
    <row r="351" spans="2:4" x14ac:dyDescent="0.25">
      <c r="B351" s="105"/>
      <c r="C351" s="105"/>
      <c r="D351" s="110"/>
    </row>
    <row r="352" spans="2:4" x14ac:dyDescent="0.25">
      <c r="B352" s="105"/>
      <c r="C352" s="105"/>
      <c r="D352" s="110"/>
    </row>
    <row r="353" spans="2:4" x14ac:dyDescent="0.25">
      <c r="B353" s="105"/>
      <c r="C353" s="105"/>
      <c r="D353" s="110"/>
    </row>
    <row r="354" spans="2:4" x14ac:dyDescent="0.25">
      <c r="B354" s="105"/>
      <c r="C354" s="105"/>
      <c r="D354" s="110"/>
    </row>
    <row r="355" spans="2:4" x14ac:dyDescent="0.25">
      <c r="B355" s="105"/>
      <c r="C355" s="105"/>
      <c r="D355" s="110"/>
    </row>
    <row r="356" spans="2:4" x14ac:dyDescent="0.25">
      <c r="B356" s="105"/>
      <c r="C356" s="105"/>
      <c r="D356" s="110"/>
    </row>
    <row r="357" spans="2:4" x14ac:dyDescent="0.25">
      <c r="B357" s="105"/>
      <c r="C357" s="105"/>
      <c r="D357" s="110"/>
    </row>
    <row r="358" spans="2:4" x14ac:dyDescent="0.25">
      <c r="B358" s="105"/>
      <c r="C358" s="105"/>
      <c r="D358" s="110"/>
    </row>
    <row r="359" spans="2:4" x14ac:dyDescent="0.25">
      <c r="B359" s="105"/>
      <c r="C359" s="105"/>
      <c r="D359" s="110"/>
    </row>
    <row r="360" spans="2:4" x14ac:dyDescent="0.25">
      <c r="B360" s="105"/>
      <c r="C360" s="105"/>
      <c r="D360" s="110"/>
    </row>
    <row r="361" spans="2:4" x14ac:dyDescent="0.25">
      <c r="B361" s="105"/>
      <c r="C361" s="105"/>
      <c r="D361" s="110"/>
    </row>
    <row r="362" spans="2:4" x14ac:dyDescent="0.25">
      <c r="B362" s="105"/>
      <c r="C362" s="105"/>
      <c r="D362" s="110"/>
    </row>
    <row r="363" spans="2:4" x14ac:dyDescent="0.25">
      <c r="B363" s="105"/>
      <c r="C363" s="105"/>
      <c r="D363" s="110"/>
    </row>
    <row r="364" spans="2:4" x14ac:dyDescent="0.25">
      <c r="B364" s="105"/>
      <c r="C364" s="105"/>
      <c r="D364" s="110"/>
    </row>
    <row r="365" spans="2:4" x14ac:dyDescent="0.25">
      <c r="B365" s="105"/>
      <c r="C365" s="105"/>
      <c r="D365" s="110"/>
    </row>
    <row r="366" spans="2:4" x14ac:dyDescent="0.25">
      <c r="B366" s="105"/>
      <c r="C366" s="105"/>
      <c r="D366" s="110"/>
    </row>
    <row r="367" spans="2:4" x14ac:dyDescent="0.25">
      <c r="B367" s="105"/>
      <c r="C367" s="105"/>
      <c r="D367" s="110"/>
    </row>
    <row r="368" spans="2:4" x14ac:dyDescent="0.25">
      <c r="B368" s="105"/>
      <c r="C368" s="105"/>
      <c r="D368" s="110"/>
    </row>
    <row r="369" spans="2:4" x14ac:dyDescent="0.25">
      <c r="B369" s="105"/>
      <c r="C369" s="105"/>
      <c r="D369" s="110"/>
    </row>
    <row r="370" spans="2:4" x14ac:dyDescent="0.25">
      <c r="B370" s="105"/>
      <c r="C370" s="105"/>
      <c r="D370" s="110"/>
    </row>
    <row r="371" spans="2:4" x14ac:dyDescent="0.25">
      <c r="B371" s="105"/>
      <c r="C371" s="105"/>
      <c r="D371" s="110"/>
    </row>
    <row r="372" spans="2:4" x14ac:dyDescent="0.25">
      <c r="B372" s="105"/>
      <c r="C372" s="105"/>
      <c r="D372" s="110"/>
    </row>
    <row r="373" spans="2:4" x14ac:dyDescent="0.25">
      <c r="B373" s="105"/>
      <c r="C373" s="105"/>
      <c r="D373" s="110"/>
    </row>
    <row r="374" spans="2:4" x14ac:dyDescent="0.25">
      <c r="B374" s="105"/>
      <c r="C374" s="105"/>
      <c r="D374" s="110"/>
    </row>
    <row r="375" spans="2:4" x14ac:dyDescent="0.25">
      <c r="B375" s="105"/>
      <c r="C375" s="105"/>
      <c r="D375" s="110"/>
    </row>
    <row r="376" spans="2:4" x14ac:dyDescent="0.25">
      <c r="B376" s="105"/>
      <c r="C376" s="105"/>
      <c r="D376" s="110"/>
    </row>
    <row r="377" spans="2:4" x14ac:dyDescent="0.25">
      <c r="B377" s="105"/>
      <c r="C377" s="105"/>
      <c r="D377" s="110"/>
    </row>
    <row r="378" spans="2:4" x14ac:dyDescent="0.25">
      <c r="B378" s="105"/>
      <c r="C378" s="105"/>
      <c r="D378" s="110"/>
    </row>
    <row r="379" spans="2:4" x14ac:dyDescent="0.25">
      <c r="B379" s="105"/>
      <c r="C379" s="105"/>
      <c r="D379" s="110"/>
    </row>
    <row r="380" spans="2:4" x14ac:dyDescent="0.25">
      <c r="B380" s="105"/>
      <c r="C380" s="105"/>
      <c r="D380" s="110"/>
    </row>
    <row r="381" spans="2:4" x14ac:dyDescent="0.25">
      <c r="B381" s="105"/>
      <c r="C381" s="105"/>
      <c r="D381" s="110"/>
    </row>
    <row r="382" spans="2:4" x14ac:dyDescent="0.25">
      <c r="B382" s="105"/>
      <c r="C382" s="105"/>
      <c r="D382" s="110"/>
    </row>
    <row r="383" spans="2:4" x14ac:dyDescent="0.25">
      <c r="B383" s="105"/>
      <c r="C383" s="105"/>
      <c r="D383" s="110"/>
    </row>
    <row r="384" spans="2:4" x14ac:dyDescent="0.25">
      <c r="B384" s="105"/>
      <c r="C384" s="105"/>
      <c r="D384" s="110"/>
    </row>
    <row r="385" spans="2:4" x14ac:dyDescent="0.25">
      <c r="B385" s="105"/>
      <c r="C385" s="105"/>
      <c r="D385" s="110"/>
    </row>
    <row r="386" spans="2:4" x14ac:dyDescent="0.25">
      <c r="B386" s="105"/>
      <c r="C386" s="105"/>
      <c r="D386" s="110"/>
    </row>
    <row r="387" spans="2:4" x14ac:dyDescent="0.25">
      <c r="B387" s="105"/>
      <c r="C387" s="105"/>
      <c r="D387" s="110"/>
    </row>
    <row r="388" spans="2:4" x14ac:dyDescent="0.25">
      <c r="B388" s="105"/>
      <c r="C388" s="105"/>
      <c r="D388" s="110"/>
    </row>
    <row r="389" spans="2:4" x14ac:dyDescent="0.25">
      <c r="B389" s="105"/>
      <c r="C389" s="105"/>
      <c r="D389" s="110"/>
    </row>
    <row r="390" spans="2:4" x14ac:dyDescent="0.25">
      <c r="B390" s="105"/>
      <c r="C390" s="105"/>
      <c r="D390" s="110"/>
    </row>
    <row r="391" spans="2:4" x14ac:dyDescent="0.25">
      <c r="B391" s="105"/>
      <c r="C391" s="105"/>
      <c r="D391" s="110"/>
    </row>
    <row r="392" spans="2:4" x14ac:dyDescent="0.25">
      <c r="B392" s="105"/>
      <c r="C392" s="105"/>
      <c r="D392" s="110"/>
    </row>
    <row r="393" spans="2:4" x14ac:dyDescent="0.25">
      <c r="B393" s="105"/>
      <c r="C393" s="105"/>
      <c r="D393" s="110"/>
    </row>
    <row r="394" spans="2:4" x14ac:dyDescent="0.25">
      <c r="B394" s="105"/>
      <c r="C394" s="105"/>
      <c r="D394" s="110"/>
    </row>
    <row r="395" spans="2:4" x14ac:dyDescent="0.25">
      <c r="B395" s="105"/>
      <c r="C395" s="105"/>
      <c r="D395" s="110"/>
    </row>
    <row r="396" spans="2:4" x14ac:dyDescent="0.25">
      <c r="B396" s="105"/>
      <c r="C396" s="105"/>
      <c r="D396" s="110"/>
    </row>
    <row r="397" spans="2:4" x14ac:dyDescent="0.25">
      <c r="B397" s="105"/>
      <c r="C397" s="105"/>
      <c r="D397" s="110"/>
    </row>
    <row r="398" spans="2:4" x14ac:dyDescent="0.25">
      <c r="B398" s="105"/>
      <c r="C398" s="105"/>
      <c r="D398" s="110"/>
    </row>
    <row r="399" spans="2:4" x14ac:dyDescent="0.25">
      <c r="B399" s="105"/>
      <c r="C399" s="105"/>
      <c r="D399" s="110"/>
    </row>
    <row r="400" spans="2:4" x14ac:dyDescent="0.25">
      <c r="B400" s="105"/>
      <c r="C400" s="105"/>
      <c r="D400" s="110"/>
    </row>
    <row r="401" spans="2:4" x14ac:dyDescent="0.25">
      <c r="B401" s="105"/>
      <c r="C401" s="105"/>
      <c r="D401" s="110"/>
    </row>
    <row r="402" spans="2:4" x14ac:dyDescent="0.25">
      <c r="B402" s="105"/>
      <c r="C402" s="105"/>
      <c r="D402" s="110"/>
    </row>
    <row r="403" spans="2:4" x14ac:dyDescent="0.25">
      <c r="B403" s="105"/>
      <c r="C403" s="105"/>
      <c r="D403" s="110"/>
    </row>
    <row r="404" spans="2:4" x14ac:dyDescent="0.25">
      <c r="B404" s="105"/>
      <c r="C404" s="105"/>
      <c r="D404" s="110"/>
    </row>
    <row r="405" spans="2:4" x14ac:dyDescent="0.25">
      <c r="B405" s="105"/>
      <c r="C405" s="105"/>
      <c r="D405" s="110"/>
    </row>
    <row r="406" spans="2:4" x14ac:dyDescent="0.25">
      <c r="B406" s="105"/>
      <c r="C406" s="105"/>
      <c r="D406" s="110"/>
    </row>
    <row r="407" spans="2:4" x14ac:dyDescent="0.25">
      <c r="B407" s="105"/>
      <c r="C407" s="105"/>
      <c r="D407" s="110"/>
    </row>
    <row r="408" spans="2:4" x14ac:dyDescent="0.25">
      <c r="B408" s="105"/>
      <c r="C408" s="105"/>
      <c r="D408" s="110"/>
    </row>
    <row r="409" spans="2:4" x14ac:dyDescent="0.25">
      <c r="B409" s="105"/>
      <c r="C409" s="105"/>
      <c r="D409" s="110"/>
    </row>
    <row r="410" spans="2:4" x14ac:dyDescent="0.25">
      <c r="B410" s="105"/>
      <c r="C410" s="105"/>
      <c r="D410" s="110"/>
    </row>
    <row r="411" spans="2:4" x14ac:dyDescent="0.25">
      <c r="B411" s="105"/>
      <c r="C411" s="105"/>
      <c r="D411" s="110"/>
    </row>
    <row r="412" spans="2:4" x14ac:dyDescent="0.25">
      <c r="B412" s="105"/>
      <c r="C412" s="105"/>
      <c r="D412" s="110"/>
    </row>
    <row r="413" spans="2:4" x14ac:dyDescent="0.25">
      <c r="B413" s="105"/>
      <c r="C413" s="105"/>
      <c r="D413" s="110"/>
    </row>
    <row r="414" spans="2:4" x14ac:dyDescent="0.25">
      <c r="B414" s="105"/>
      <c r="C414" s="105"/>
      <c r="D414" s="110"/>
    </row>
    <row r="415" spans="2:4" x14ac:dyDescent="0.25">
      <c r="B415" s="105"/>
      <c r="C415" s="105"/>
      <c r="D415" s="110"/>
    </row>
    <row r="416" spans="2:4" x14ac:dyDescent="0.25">
      <c r="B416" s="105"/>
      <c r="C416" s="105"/>
      <c r="D416" s="110"/>
    </row>
    <row r="417" spans="2:4" x14ac:dyDescent="0.25">
      <c r="B417" s="105"/>
      <c r="C417" s="105"/>
      <c r="D417" s="110"/>
    </row>
    <row r="418" spans="2:4" x14ac:dyDescent="0.25">
      <c r="B418" s="105"/>
      <c r="C418" s="105"/>
      <c r="D418" s="110"/>
    </row>
    <row r="419" spans="2:4" x14ac:dyDescent="0.25">
      <c r="B419" s="105"/>
      <c r="C419" s="105"/>
      <c r="D419" s="110"/>
    </row>
    <row r="420" spans="2:4" x14ac:dyDescent="0.25">
      <c r="B420" s="105"/>
      <c r="C420" s="105"/>
      <c r="D420" s="110"/>
    </row>
    <row r="421" spans="2:4" x14ac:dyDescent="0.25">
      <c r="B421" s="105"/>
      <c r="C421" s="105"/>
      <c r="D421" s="110"/>
    </row>
    <row r="422" spans="2:4" x14ac:dyDescent="0.25">
      <c r="B422" s="105"/>
      <c r="C422" s="105"/>
      <c r="D422" s="110"/>
    </row>
    <row r="423" spans="2:4" x14ac:dyDescent="0.25">
      <c r="B423" s="105"/>
      <c r="C423" s="105"/>
      <c r="D423" s="110"/>
    </row>
    <row r="424" spans="2:4" x14ac:dyDescent="0.25">
      <c r="B424" s="105"/>
      <c r="C424" s="105"/>
      <c r="D424" s="110"/>
    </row>
    <row r="425" spans="2:4" x14ac:dyDescent="0.25">
      <c r="B425" s="105"/>
      <c r="C425" s="105"/>
      <c r="D425" s="110"/>
    </row>
    <row r="426" spans="2:4" x14ac:dyDescent="0.25">
      <c r="B426" s="105"/>
      <c r="C426" s="105"/>
      <c r="D426" s="110"/>
    </row>
    <row r="427" spans="2:4" x14ac:dyDescent="0.25">
      <c r="B427" s="105"/>
      <c r="C427" s="105"/>
      <c r="D427" s="110"/>
    </row>
    <row r="428" spans="2:4" x14ac:dyDescent="0.25">
      <c r="B428" s="105"/>
      <c r="C428" s="105"/>
      <c r="D428" s="110"/>
    </row>
    <row r="429" spans="2:4" x14ac:dyDescent="0.25">
      <c r="B429" s="105"/>
      <c r="C429" s="105"/>
      <c r="D429" s="110"/>
    </row>
    <row r="430" spans="2:4" x14ac:dyDescent="0.25">
      <c r="B430" s="105"/>
      <c r="C430" s="105"/>
      <c r="D430" s="110"/>
    </row>
    <row r="431" spans="2:4" x14ac:dyDescent="0.25">
      <c r="B431" s="105"/>
      <c r="C431" s="105"/>
      <c r="D431" s="110"/>
    </row>
    <row r="432" spans="2:4" x14ac:dyDescent="0.25">
      <c r="B432" s="105"/>
      <c r="C432" s="105"/>
      <c r="D432" s="110"/>
    </row>
    <row r="433" spans="2:4" x14ac:dyDescent="0.25">
      <c r="B433" s="105"/>
      <c r="C433" s="105"/>
      <c r="D433" s="110"/>
    </row>
    <row r="434" spans="2:4" x14ac:dyDescent="0.25">
      <c r="B434" s="105"/>
      <c r="C434" s="105"/>
      <c r="D434" s="110"/>
    </row>
    <row r="435" spans="2:4" x14ac:dyDescent="0.25">
      <c r="B435" s="105"/>
      <c r="C435" s="105"/>
      <c r="D435" s="110"/>
    </row>
    <row r="436" spans="2:4" x14ac:dyDescent="0.25">
      <c r="B436" s="105"/>
      <c r="C436" s="105"/>
      <c r="D436" s="107"/>
    </row>
    <row r="437" spans="2:4" x14ac:dyDescent="0.25">
      <c r="B437" s="105"/>
      <c r="C437" s="105"/>
      <c r="D437" s="107"/>
    </row>
    <row r="438" spans="2:4" x14ac:dyDescent="0.25">
      <c r="B438" s="105"/>
      <c r="C438" s="105"/>
      <c r="D438" s="107"/>
    </row>
    <row r="439" spans="2:4" x14ac:dyDescent="0.25">
      <c r="B439" s="105"/>
      <c r="C439" s="105"/>
      <c r="D439" s="107"/>
    </row>
    <row r="440" spans="2:4" x14ac:dyDescent="0.25">
      <c r="B440" s="105"/>
      <c r="C440" s="105"/>
      <c r="D440" s="107"/>
    </row>
    <row r="441" spans="2:4" x14ac:dyDescent="0.25">
      <c r="B441" s="105"/>
      <c r="C441" s="105"/>
      <c r="D441" s="107"/>
    </row>
    <row r="442" spans="2:4" x14ac:dyDescent="0.25">
      <c r="B442" s="105"/>
      <c r="C442" s="105"/>
      <c r="D442" s="107"/>
    </row>
    <row r="443" spans="2:4" x14ac:dyDescent="0.25">
      <c r="B443" s="105"/>
      <c r="C443" s="105"/>
      <c r="D443" s="107"/>
    </row>
    <row r="444" spans="2:4" x14ac:dyDescent="0.25">
      <c r="B444" s="105"/>
      <c r="C444" s="105"/>
      <c r="D444" s="107"/>
    </row>
    <row r="445" spans="2:4" x14ac:dyDescent="0.25">
      <c r="B445" s="105"/>
      <c r="C445" s="105"/>
      <c r="D445" s="107"/>
    </row>
    <row r="446" spans="2:4" x14ac:dyDescent="0.25">
      <c r="B446" s="105"/>
      <c r="C446" s="105"/>
      <c r="D446" s="107"/>
    </row>
    <row r="447" spans="2:4" x14ac:dyDescent="0.25">
      <c r="B447" s="105"/>
      <c r="C447" s="105"/>
      <c r="D447" s="107"/>
    </row>
    <row r="448" spans="2:4" x14ac:dyDescent="0.25">
      <c r="B448" s="105"/>
      <c r="C448" s="105"/>
      <c r="D448" s="107"/>
    </row>
    <row r="449" spans="2:4" x14ac:dyDescent="0.25">
      <c r="B449" s="105"/>
      <c r="C449" s="105"/>
      <c r="D449" s="107"/>
    </row>
    <row r="450" spans="2:4" x14ac:dyDescent="0.25">
      <c r="B450" s="105"/>
      <c r="C450" s="105"/>
      <c r="D450" s="107"/>
    </row>
    <row r="451" spans="2:4" x14ac:dyDescent="0.25">
      <c r="B451" s="105"/>
      <c r="C451" s="105"/>
      <c r="D451" s="107"/>
    </row>
    <row r="452" spans="2:4" x14ac:dyDescent="0.25">
      <c r="B452" s="105"/>
      <c r="C452" s="105"/>
      <c r="D452" s="107"/>
    </row>
    <row r="453" spans="2:4" x14ac:dyDescent="0.25">
      <c r="B453" s="105"/>
      <c r="C453" s="105"/>
      <c r="D453" s="107"/>
    </row>
    <row r="454" spans="2:4" x14ac:dyDescent="0.25">
      <c r="B454" s="105"/>
      <c r="C454" s="105"/>
      <c r="D454" s="107"/>
    </row>
    <row r="455" spans="2:4" x14ac:dyDescent="0.25">
      <c r="B455" s="105"/>
      <c r="C455" s="105"/>
      <c r="D455" s="107"/>
    </row>
    <row r="456" spans="2:4" x14ac:dyDescent="0.25">
      <c r="B456" s="105"/>
      <c r="C456" s="105"/>
      <c r="D456" s="107"/>
    </row>
    <row r="457" spans="2:4" x14ac:dyDescent="0.25">
      <c r="B457" s="105"/>
      <c r="C457" s="105"/>
      <c r="D457" s="107"/>
    </row>
    <row r="458" spans="2:4" x14ac:dyDescent="0.25">
      <c r="B458" s="105"/>
      <c r="C458" s="105"/>
      <c r="D458" s="107"/>
    </row>
    <row r="459" spans="2:4" x14ac:dyDescent="0.25">
      <c r="B459" s="105"/>
      <c r="C459" s="105"/>
      <c r="D459" s="107"/>
    </row>
    <row r="460" spans="2:4" x14ac:dyDescent="0.25">
      <c r="B460" s="105"/>
      <c r="C460" s="105"/>
      <c r="D460" s="107"/>
    </row>
    <row r="461" spans="2:4" x14ac:dyDescent="0.25">
      <c r="B461" s="105"/>
      <c r="C461" s="105"/>
      <c r="D461" s="107"/>
    </row>
    <row r="462" spans="2:4" x14ac:dyDescent="0.25">
      <c r="B462" s="105"/>
      <c r="C462" s="105"/>
      <c r="D462" s="107"/>
    </row>
    <row r="463" spans="2:4" x14ac:dyDescent="0.25">
      <c r="B463" s="105"/>
      <c r="C463" s="105"/>
      <c r="D463" s="107"/>
    </row>
    <row r="464" spans="2:4" x14ac:dyDescent="0.25">
      <c r="B464" s="105"/>
      <c r="C464" s="105"/>
      <c r="D464" s="107"/>
    </row>
    <row r="465" spans="2:4" x14ac:dyDescent="0.25">
      <c r="B465" s="105"/>
      <c r="C465" s="105"/>
      <c r="D465" s="107"/>
    </row>
    <row r="466" spans="2:4" x14ac:dyDescent="0.25">
      <c r="B466" s="105"/>
      <c r="C466" s="105"/>
      <c r="D466" s="107"/>
    </row>
    <row r="467" spans="2:4" x14ac:dyDescent="0.25">
      <c r="B467" s="105"/>
      <c r="C467" s="105"/>
      <c r="D467" s="107"/>
    </row>
    <row r="468" spans="2:4" x14ac:dyDescent="0.25">
      <c r="B468" s="105"/>
      <c r="C468" s="105"/>
      <c r="D468" s="107"/>
    </row>
    <row r="469" spans="2:4" x14ac:dyDescent="0.25">
      <c r="B469" s="105"/>
      <c r="C469" s="105"/>
      <c r="D469" s="107"/>
    </row>
    <row r="470" spans="2:4" x14ac:dyDescent="0.25">
      <c r="B470" s="105"/>
      <c r="C470" s="105"/>
      <c r="D470" s="107"/>
    </row>
    <row r="471" spans="2:4" x14ac:dyDescent="0.25">
      <c r="B471" s="105"/>
      <c r="C471" s="105"/>
      <c r="D471" s="107"/>
    </row>
    <row r="472" spans="2:4" x14ac:dyDescent="0.25">
      <c r="B472" s="105"/>
      <c r="C472" s="105"/>
      <c r="D472" s="107"/>
    </row>
    <row r="473" spans="2:4" x14ac:dyDescent="0.25">
      <c r="B473" s="105"/>
      <c r="C473" s="105"/>
      <c r="D473" s="107"/>
    </row>
    <row r="474" spans="2:4" x14ac:dyDescent="0.25">
      <c r="B474" s="105"/>
      <c r="C474" s="105"/>
      <c r="D474" s="107"/>
    </row>
    <row r="475" spans="2:4" x14ac:dyDescent="0.25">
      <c r="B475" s="105"/>
      <c r="C475" s="105"/>
      <c r="D475" s="107"/>
    </row>
    <row r="476" spans="2:4" x14ac:dyDescent="0.25">
      <c r="B476" s="105"/>
      <c r="C476" s="105"/>
      <c r="D476" s="107"/>
    </row>
    <row r="477" spans="2:4" x14ac:dyDescent="0.25">
      <c r="B477" s="105"/>
      <c r="C477" s="105"/>
      <c r="D477" s="107"/>
    </row>
    <row r="478" spans="2:4" x14ac:dyDescent="0.25">
      <c r="B478" s="105"/>
      <c r="C478" s="105"/>
      <c r="D478" s="107"/>
    </row>
    <row r="479" spans="2:4" x14ac:dyDescent="0.25">
      <c r="B479" s="105"/>
      <c r="C479" s="105"/>
      <c r="D479" s="107"/>
    </row>
    <row r="480" spans="2:4" x14ac:dyDescent="0.25">
      <c r="B480" s="105"/>
      <c r="C480" s="105"/>
      <c r="D480" s="107"/>
    </row>
    <row r="481" spans="2:4" x14ac:dyDescent="0.25">
      <c r="B481" s="105"/>
      <c r="C481" s="105"/>
      <c r="D481" s="107"/>
    </row>
    <row r="482" spans="2:4" x14ac:dyDescent="0.25">
      <c r="B482" s="105"/>
      <c r="C482" s="105"/>
      <c r="D482" s="107"/>
    </row>
    <row r="483" spans="2:4" x14ac:dyDescent="0.25">
      <c r="B483" s="105"/>
      <c r="C483" s="105"/>
      <c r="D483" s="107"/>
    </row>
    <row r="484" spans="2:4" x14ac:dyDescent="0.25">
      <c r="B484" s="105"/>
      <c r="C484" s="105"/>
      <c r="D484" s="107"/>
    </row>
    <row r="485" spans="2:4" x14ac:dyDescent="0.25">
      <c r="B485" s="105"/>
      <c r="C485" s="105"/>
      <c r="D485" s="107"/>
    </row>
    <row r="486" spans="2:4" x14ac:dyDescent="0.25">
      <c r="B486" s="105"/>
      <c r="C486" s="105"/>
      <c r="D486" s="107"/>
    </row>
    <row r="487" spans="2:4" x14ac:dyDescent="0.25">
      <c r="B487" s="105"/>
      <c r="C487" s="105"/>
      <c r="D487" s="107"/>
    </row>
    <row r="488" spans="2:4" x14ac:dyDescent="0.25">
      <c r="B488" s="105"/>
      <c r="C488" s="105"/>
      <c r="D488" s="107"/>
    </row>
    <row r="489" spans="2:4" x14ac:dyDescent="0.25">
      <c r="B489" s="105"/>
      <c r="C489" s="105"/>
      <c r="D489" s="107"/>
    </row>
    <row r="490" spans="2:4" x14ac:dyDescent="0.25">
      <c r="B490" s="105"/>
      <c r="C490" s="105"/>
      <c r="D490" s="107"/>
    </row>
    <row r="491" spans="2:4" x14ac:dyDescent="0.25">
      <c r="B491" s="105"/>
      <c r="C491" s="105"/>
      <c r="D491" s="107"/>
    </row>
    <row r="492" spans="2:4" x14ac:dyDescent="0.25">
      <c r="B492" s="105"/>
      <c r="C492" s="105"/>
      <c r="D492" s="107"/>
    </row>
    <row r="493" spans="2:4" x14ac:dyDescent="0.25">
      <c r="B493" s="105"/>
      <c r="C493" s="105"/>
      <c r="D493" s="107"/>
    </row>
    <row r="494" spans="2:4" x14ac:dyDescent="0.25">
      <c r="B494" s="105"/>
      <c r="C494" s="105"/>
      <c r="D494" s="107"/>
    </row>
    <row r="495" spans="2:4" x14ac:dyDescent="0.25">
      <c r="B495" s="105"/>
      <c r="C495" s="105"/>
      <c r="D495" s="107"/>
    </row>
    <row r="496" spans="2:4" x14ac:dyDescent="0.25">
      <c r="B496" s="105"/>
      <c r="C496" s="105"/>
      <c r="D496" s="107"/>
    </row>
    <row r="497" spans="2:4" x14ac:dyDescent="0.25">
      <c r="B497" s="105"/>
      <c r="C497" s="105"/>
      <c r="D497" s="107"/>
    </row>
    <row r="498" spans="2:4" x14ac:dyDescent="0.25">
      <c r="B498" s="105"/>
      <c r="C498" s="105"/>
      <c r="D498" s="107"/>
    </row>
    <row r="499" spans="2:4" x14ac:dyDescent="0.25">
      <c r="B499" s="105"/>
      <c r="C499" s="105"/>
      <c r="D499" s="107"/>
    </row>
    <row r="500" spans="2:4" x14ac:dyDescent="0.25">
      <c r="B500" s="105"/>
      <c r="C500" s="105"/>
      <c r="D500" s="107"/>
    </row>
    <row r="501" spans="2:4" x14ac:dyDescent="0.25">
      <c r="B501" s="105"/>
      <c r="C501" s="105"/>
      <c r="D501" s="107"/>
    </row>
    <row r="502" spans="2:4" x14ac:dyDescent="0.25">
      <c r="B502" s="105"/>
      <c r="C502" s="105"/>
      <c r="D502" s="107"/>
    </row>
    <row r="503" spans="2:4" x14ac:dyDescent="0.25">
      <c r="B503" s="105"/>
      <c r="C503" s="105"/>
      <c r="D503" s="107"/>
    </row>
    <row r="504" spans="2:4" x14ac:dyDescent="0.25">
      <c r="B504" s="105"/>
      <c r="C504" s="105"/>
      <c r="D504" s="107"/>
    </row>
    <row r="505" spans="2:4" x14ac:dyDescent="0.25">
      <c r="B505" s="105"/>
      <c r="C505" s="105"/>
      <c r="D505" s="107"/>
    </row>
    <row r="506" spans="2:4" x14ac:dyDescent="0.25">
      <c r="B506" s="105"/>
      <c r="C506" s="105"/>
      <c r="D506" s="107"/>
    </row>
    <row r="507" spans="2:4" x14ac:dyDescent="0.25">
      <c r="B507" s="105"/>
      <c r="C507" s="105"/>
      <c r="D507" s="107"/>
    </row>
    <row r="508" spans="2:4" x14ac:dyDescent="0.25">
      <c r="B508" s="105"/>
      <c r="C508" s="105"/>
      <c r="D508" s="107"/>
    </row>
    <row r="509" spans="2:4" x14ac:dyDescent="0.25">
      <c r="B509" s="105"/>
      <c r="C509" s="105"/>
      <c r="D509" s="107"/>
    </row>
    <row r="510" spans="2:4" x14ac:dyDescent="0.25">
      <c r="B510" s="105"/>
      <c r="C510" s="105"/>
      <c r="D510" s="107"/>
    </row>
    <row r="511" spans="2:4" x14ac:dyDescent="0.25">
      <c r="B511" s="105"/>
      <c r="C511" s="105"/>
      <c r="D511" s="107"/>
    </row>
    <row r="512" spans="2:4" x14ac:dyDescent="0.25">
      <c r="B512" s="105"/>
      <c r="C512" s="105"/>
      <c r="D512" s="107"/>
    </row>
    <row r="513" spans="2:4" x14ac:dyDescent="0.25">
      <c r="B513" s="105"/>
      <c r="C513" s="105"/>
      <c r="D513" s="107"/>
    </row>
    <row r="514" spans="2:4" x14ac:dyDescent="0.25">
      <c r="B514" s="105"/>
      <c r="C514" s="105"/>
      <c r="D514" s="107"/>
    </row>
    <row r="515" spans="2:4" x14ac:dyDescent="0.25">
      <c r="B515" s="105"/>
      <c r="C515" s="105"/>
      <c r="D515" s="107"/>
    </row>
    <row r="516" spans="2:4" x14ac:dyDescent="0.25">
      <c r="B516" s="105"/>
      <c r="C516" s="105"/>
      <c r="D516" s="107"/>
    </row>
    <row r="517" spans="2:4" x14ac:dyDescent="0.25">
      <c r="B517" s="105"/>
      <c r="C517" s="105"/>
      <c r="D517" s="107"/>
    </row>
    <row r="518" spans="2:4" x14ac:dyDescent="0.25">
      <c r="B518" s="105"/>
      <c r="C518" s="105"/>
      <c r="D518" s="107"/>
    </row>
    <row r="519" spans="2:4" x14ac:dyDescent="0.25">
      <c r="B519" s="105"/>
      <c r="C519" s="105"/>
      <c r="D519" s="107"/>
    </row>
    <row r="520" spans="2:4" x14ac:dyDescent="0.25">
      <c r="B520" s="105"/>
      <c r="C520" s="105"/>
      <c r="D520" s="107"/>
    </row>
  </sheetData>
  <mergeCells count="19">
    <mergeCell ref="A1:P1"/>
    <mergeCell ref="A2:A5"/>
    <mergeCell ref="B2:B5"/>
    <mergeCell ref="C2:C5"/>
    <mergeCell ref="D2:D5"/>
    <mergeCell ref="E2:E5"/>
    <mergeCell ref="F2:I3"/>
    <mergeCell ref="J2:M3"/>
    <mergeCell ref="N2:N5"/>
    <mergeCell ref="O2:P3"/>
    <mergeCell ref="O4:O5"/>
    <mergeCell ref="P4:P5"/>
    <mergeCell ref="A214:D214"/>
    <mergeCell ref="F4:F5"/>
    <mergeCell ref="G4:G5"/>
    <mergeCell ref="H4:I4"/>
    <mergeCell ref="J4:J5"/>
    <mergeCell ref="K4:K5"/>
    <mergeCell ref="L4:M4"/>
  </mergeCells>
  <pageMargins left="0.7" right="0.7" top="0.75" bottom="0.75" header="0.3" footer="0.3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4" workbookViewId="0">
      <selection sqref="A1:P32"/>
    </sheetView>
  </sheetViews>
  <sheetFormatPr defaultRowHeight="15" x14ac:dyDescent="0.25"/>
  <cols>
    <col min="1" max="1" width="4.85546875" customWidth="1"/>
    <col min="2" max="2" width="17.42578125" customWidth="1"/>
    <col min="3" max="3" width="7.140625" customWidth="1"/>
    <col min="4" max="4" width="27.85546875" customWidth="1"/>
    <col min="5" max="5" width="7.140625" customWidth="1"/>
    <col min="6" max="7" width="6.7109375" customWidth="1"/>
    <col min="8" max="9" width="5.7109375" customWidth="1"/>
    <col min="10" max="11" width="6.7109375" customWidth="1"/>
    <col min="12" max="13" width="5.7109375" customWidth="1"/>
    <col min="14" max="14" width="9.5703125" customWidth="1"/>
    <col min="15" max="16" width="6.7109375" customWidth="1"/>
    <col min="257" max="257" width="5.7109375" customWidth="1"/>
    <col min="258" max="258" width="17.42578125" customWidth="1"/>
    <col min="259" max="259" width="7.140625" customWidth="1"/>
    <col min="260" max="260" width="20.7109375" customWidth="1"/>
    <col min="262" max="262" width="10.28515625" customWidth="1"/>
    <col min="266" max="266" width="10.28515625" customWidth="1"/>
    <col min="270" max="270" width="10.85546875" customWidth="1"/>
    <col min="272" max="272" width="10.42578125" customWidth="1"/>
    <col min="513" max="513" width="5.7109375" customWidth="1"/>
    <col min="514" max="514" width="17.42578125" customWidth="1"/>
    <col min="515" max="515" width="7.140625" customWidth="1"/>
    <col min="516" max="516" width="20.7109375" customWidth="1"/>
    <col min="518" max="518" width="10.28515625" customWidth="1"/>
    <col min="522" max="522" width="10.28515625" customWidth="1"/>
    <col min="526" max="526" width="10.85546875" customWidth="1"/>
    <col min="528" max="528" width="10.42578125" customWidth="1"/>
    <col min="769" max="769" width="5.7109375" customWidth="1"/>
    <col min="770" max="770" width="17.42578125" customWidth="1"/>
    <col min="771" max="771" width="7.140625" customWidth="1"/>
    <col min="772" max="772" width="20.7109375" customWidth="1"/>
    <col min="774" max="774" width="10.28515625" customWidth="1"/>
    <col min="778" max="778" width="10.28515625" customWidth="1"/>
    <col min="782" max="782" width="10.85546875" customWidth="1"/>
    <col min="784" max="784" width="10.42578125" customWidth="1"/>
    <col min="1025" max="1025" width="5.7109375" customWidth="1"/>
    <col min="1026" max="1026" width="17.42578125" customWidth="1"/>
    <col min="1027" max="1027" width="7.140625" customWidth="1"/>
    <col min="1028" max="1028" width="20.7109375" customWidth="1"/>
    <col min="1030" max="1030" width="10.28515625" customWidth="1"/>
    <col min="1034" max="1034" width="10.28515625" customWidth="1"/>
    <col min="1038" max="1038" width="10.85546875" customWidth="1"/>
    <col min="1040" max="1040" width="10.42578125" customWidth="1"/>
    <col min="1281" max="1281" width="5.7109375" customWidth="1"/>
    <col min="1282" max="1282" width="17.42578125" customWidth="1"/>
    <col min="1283" max="1283" width="7.140625" customWidth="1"/>
    <col min="1284" max="1284" width="20.7109375" customWidth="1"/>
    <col min="1286" max="1286" width="10.28515625" customWidth="1"/>
    <col min="1290" max="1290" width="10.28515625" customWidth="1"/>
    <col min="1294" max="1294" width="10.85546875" customWidth="1"/>
    <col min="1296" max="1296" width="10.42578125" customWidth="1"/>
    <col min="1537" max="1537" width="5.7109375" customWidth="1"/>
    <col min="1538" max="1538" width="17.42578125" customWidth="1"/>
    <col min="1539" max="1539" width="7.140625" customWidth="1"/>
    <col min="1540" max="1540" width="20.7109375" customWidth="1"/>
    <col min="1542" max="1542" width="10.28515625" customWidth="1"/>
    <col min="1546" max="1546" width="10.28515625" customWidth="1"/>
    <col min="1550" max="1550" width="10.85546875" customWidth="1"/>
    <col min="1552" max="1552" width="10.42578125" customWidth="1"/>
    <col min="1793" max="1793" width="5.7109375" customWidth="1"/>
    <col min="1794" max="1794" width="17.42578125" customWidth="1"/>
    <col min="1795" max="1795" width="7.140625" customWidth="1"/>
    <col min="1796" max="1796" width="20.7109375" customWidth="1"/>
    <col min="1798" max="1798" width="10.28515625" customWidth="1"/>
    <col min="1802" max="1802" width="10.28515625" customWidth="1"/>
    <col min="1806" max="1806" width="10.85546875" customWidth="1"/>
    <col min="1808" max="1808" width="10.42578125" customWidth="1"/>
    <col min="2049" max="2049" width="5.7109375" customWidth="1"/>
    <col min="2050" max="2050" width="17.42578125" customWidth="1"/>
    <col min="2051" max="2051" width="7.140625" customWidth="1"/>
    <col min="2052" max="2052" width="20.7109375" customWidth="1"/>
    <col min="2054" max="2054" width="10.28515625" customWidth="1"/>
    <col min="2058" max="2058" width="10.28515625" customWidth="1"/>
    <col min="2062" max="2062" width="10.85546875" customWidth="1"/>
    <col min="2064" max="2064" width="10.42578125" customWidth="1"/>
    <col min="2305" max="2305" width="5.7109375" customWidth="1"/>
    <col min="2306" max="2306" width="17.42578125" customWidth="1"/>
    <col min="2307" max="2307" width="7.140625" customWidth="1"/>
    <col min="2308" max="2308" width="20.7109375" customWidth="1"/>
    <col min="2310" max="2310" width="10.28515625" customWidth="1"/>
    <col min="2314" max="2314" width="10.28515625" customWidth="1"/>
    <col min="2318" max="2318" width="10.85546875" customWidth="1"/>
    <col min="2320" max="2320" width="10.42578125" customWidth="1"/>
    <col min="2561" max="2561" width="5.7109375" customWidth="1"/>
    <col min="2562" max="2562" width="17.42578125" customWidth="1"/>
    <col min="2563" max="2563" width="7.140625" customWidth="1"/>
    <col min="2564" max="2564" width="20.7109375" customWidth="1"/>
    <col min="2566" max="2566" width="10.28515625" customWidth="1"/>
    <col min="2570" max="2570" width="10.28515625" customWidth="1"/>
    <col min="2574" max="2574" width="10.85546875" customWidth="1"/>
    <col min="2576" max="2576" width="10.42578125" customWidth="1"/>
    <col min="2817" max="2817" width="5.7109375" customWidth="1"/>
    <col min="2818" max="2818" width="17.42578125" customWidth="1"/>
    <col min="2819" max="2819" width="7.140625" customWidth="1"/>
    <col min="2820" max="2820" width="20.7109375" customWidth="1"/>
    <col min="2822" max="2822" width="10.28515625" customWidth="1"/>
    <col min="2826" max="2826" width="10.28515625" customWidth="1"/>
    <col min="2830" max="2830" width="10.85546875" customWidth="1"/>
    <col min="2832" max="2832" width="10.42578125" customWidth="1"/>
    <col min="3073" max="3073" width="5.7109375" customWidth="1"/>
    <col min="3074" max="3074" width="17.42578125" customWidth="1"/>
    <col min="3075" max="3075" width="7.140625" customWidth="1"/>
    <col min="3076" max="3076" width="20.7109375" customWidth="1"/>
    <col min="3078" max="3078" width="10.28515625" customWidth="1"/>
    <col min="3082" max="3082" width="10.28515625" customWidth="1"/>
    <col min="3086" max="3086" width="10.85546875" customWidth="1"/>
    <col min="3088" max="3088" width="10.42578125" customWidth="1"/>
    <col min="3329" max="3329" width="5.7109375" customWidth="1"/>
    <col min="3330" max="3330" width="17.42578125" customWidth="1"/>
    <col min="3331" max="3331" width="7.140625" customWidth="1"/>
    <col min="3332" max="3332" width="20.7109375" customWidth="1"/>
    <col min="3334" max="3334" width="10.28515625" customWidth="1"/>
    <col min="3338" max="3338" width="10.28515625" customWidth="1"/>
    <col min="3342" max="3342" width="10.85546875" customWidth="1"/>
    <col min="3344" max="3344" width="10.42578125" customWidth="1"/>
    <col min="3585" max="3585" width="5.7109375" customWidth="1"/>
    <col min="3586" max="3586" width="17.42578125" customWidth="1"/>
    <col min="3587" max="3587" width="7.140625" customWidth="1"/>
    <col min="3588" max="3588" width="20.7109375" customWidth="1"/>
    <col min="3590" max="3590" width="10.28515625" customWidth="1"/>
    <col min="3594" max="3594" width="10.28515625" customWidth="1"/>
    <col min="3598" max="3598" width="10.85546875" customWidth="1"/>
    <col min="3600" max="3600" width="10.42578125" customWidth="1"/>
    <col min="3841" max="3841" width="5.7109375" customWidth="1"/>
    <col min="3842" max="3842" width="17.42578125" customWidth="1"/>
    <col min="3843" max="3843" width="7.140625" customWidth="1"/>
    <col min="3844" max="3844" width="20.7109375" customWidth="1"/>
    <col min="3846" max="3846" width="10.28515625" customWidth="1"/>
    <col min="3850" max="3850" width="10.28515625" customWidth="1"/>
    <col min="3854" max="3854" width="10.85546875" customWidth="1"/>
    <col min="3856" max="3856" width="10.42578125" customWidth="1"/>
    <col min="4097" max="4097" width="5.7109375" customWidth="1"/>
    <col min="4098" max="4098" width="17.42578125" customWidth="1"/>
    <col min="4099" max="4099" width="7.140625" customWidth="1"/>
    <col min="4100" max="4100" width="20.7109375" customWidth="1"/>
    <col min="4102" max="4102" width="10.28515625" customWidth="1"/>
    <col min="4106" max="4106" width="10.28515625" customWidth="1"/>
    <col min="4110" max="4110" width="10.85546875" customWidth="1"/>
    <col min="4112" max="4112" width="10.42578125" customWidth="1"/>
    <col min="4353" max="4353" width="5.7109375" customWidth="1"/>
    <col min="4354" max="4354" width="17.42578125" customWidth="1"/>
    <col min="4355" max="4355" width="7.140625" customWidth="1"/>
    <col min="4356" max="4356" width="20.7109375" customWidth="1"/>
    <col min="4358" max="4358" width="10.28515625" customWidth="1"/>
    <col min="4362" max="4362" width="10.28515625" customWidth="1"/>
    <col min="4366" max="4366" width="10.85546875" customWidth="1"/>
    <col min="4368" max="4368" width="10.42578125" customWidth="1"/>
    <col min="4609" max="4609" width="5.7109375" customWidth="1"/>
    <col min="4610" max="4610" width="17.42578125" customWidth="1"/>
    <col min="4611" max="4611" width="7.140625" customWidth="1"/>
    <col min="4612" max="4612" width="20.7109375" customWidth="1"/>
    <col min="4614" max="4614" width="10.28515625" customWidth="1"/>
    <col min="4618" max="4618" width="10.28515625" customWidth="1"/>
    <col min="4622" max="4622" width="10.85546875" customWidth="1"/>
    <col min="4624" max="4624" width="10.42578125" customWidth="1"/>
    <col min="4865" max="4865" width="5.7109375" customWidth="1"/>
    <col min="4866" max="4866" width="17.42578125" customWidth="1"/>
    <col min="4867" max="4867" width="7.140625" customWidth="1"/>
    <col min="4868" max="4868" width="20.7109375" customWidth="1"/>
    <col min="4870" max="4870" width="10.28515625" customWidth="1"/>
    <col min="4874" max="4874" width="10.28515625" customWidth="1"/>
    <col min="4878" max="4878" width="10.85546875" customWidth="1"/>
    <col min="4880" max="4880" width="10.42578125" customWidth="1"/>
    <col min="5121" max="5121" width="5.7109375" customWidth="1"/>
    <col min="5122" max="5122" width="17.42578125" customWidth="1"/>
    <col min="5123" max="5123" width="7.140625" customWidth="1"/>
    <col min="5124" max="5124" width="20.7109375" customWidth="1"/>
    <col min="5126" max="5126" width="10.28515625" customWidth="1"/>
    <col min="5130" max="5130" width="10.28515625" customWidth="1"/>
    <col min="5134" max="5134" width="10.85546875" customWidth="1"/>
    <col min="5136" max="5136" width="10.42578125" customWidth="1"/>
    <col min="5377" max="5377" width="5.7109375" customWidth="1"/>
    <col min="5378" max="5378" width="17.42578125" customWidth="1"/>
    <col min="5379" max="5379" width="7.140625" customWidth="1"/>
    <col min="5380" max="5380" width="20.7109375" customWidth="1"/>
    <col min="5382" max="5382" width="10.28515625" customWidth="1"/>
    <col min="5386" max="5386" width="10.28515625" customWidth="1"/>
    <col min="5390" max="5390" width="10.85546875" customWidth="1"/>
    <col min="5392" max="5392" width="10.42578125" customWidth="1"/>
    <col min="5633" max="5633" width="5.7109375" customWidth="1"/>
    <col min="5634" max="5634" width="17.42578125" customWidth="1"/>
    <col min="5635" max="5635" width="7.140625" customWidth="1"/>
    <col min="5636" max="5636" width="20.7109375" customWidth="1"/>
    <col min="5638" max="5638" width="10.28515625" customWidth="1"/>
    <col min="5642" max="5642" width="10.28515625" customWidth="1"/>
    <col min="5646" max="5646" width="10.85546875" customWidth="1"/>
    <col min="5648" max="5648" width="10.42578125" customWidth="1"/>
    <col min="5889" max="5889" width="5.7109375" customWidth="1"/>
    <col min="5890" max="5890" width="17.42578125" customWidth="1"/>
    <col min="5891" max="5891" width="7.140625" customWidth="1"/>
    <col min="5892" max="5892" width="20.7109375" customWidth="1"/>
    <col min="5894" max="5894" width="10.28515625" customWidth="1"/>
    <col min="5898" max="5898" width="10.28515625" customWidth="1"/>
    <col min="5902" max="5902" width="10.85546875" customWidth="1"/>
    <col min="5904" max="5904" width="10.42578125" customWidth="1"/>
    <col min="6145" max="6145" width="5.7109375" customWidth="1"/>
    <col min="6146" max="6146" width="17.42578125" customWidth="1"/>
    <col min="6147" max="6147" width="7.140625" customWidth="1"/>
    <col min="6148" max="6148" width="20.7109375" customWidth="1"/>
    <col min="6150" max="6150" width="10.28515625" customWidth="1"/>
    <col min="6154" max="6154" width="10.28515625" customWidth="1"/>
    <col min="6158" max="6158" width="10.85546875" customWidth="1"/>
    <col min="6160" max="6160" width="10.42578125" customWidth="1"/>
    <col min="6401" max="6401" width="5.7109375" customWidth="1"/>
    <col min="6402" max="6402" width="17.42578125" customWidth="1"/>
    <col min="6403" max="6403" width="7.140625" customWidth="1"/>
    <col min="6404" max="6404" width="20.7109375" customWidth="1"/>
    <col min="6406" max="6406" width="10.28515625" customWidth="1"/>
    <col min="6410" max="6410" width="10.28515625" customWidth="1"/>
    <col min="6414" max="6414" width="10.85546875" customWidth="1"/>
    <col min="6416" max="6416" width="10.42578125" customWidth="1"/>
    <col min="6657" max="6657" width="5.7109375" customWidth="1"/>
    <col min="6658" max="6658" width="17.42578125" customWidth="1"/>
    <col min="6659" max="6659" width="7.140625" customWidth="1"/>
    <col min="6660" max="6660" width="20.7109375" customWidth="1"/>
    <col min="6662" max="6662" width="10.28515625" customWidth="1"/>
    <col min="6666" max="6666" width="10.28515625" customWidth="1"/>
    <col min="6670" max="6670" width="10.85546875" customWidth="1"/>
    <col min="6672" max="6672" width="10.42578125" customWidth="1"/>
    <col min="6913" max="6913" width="5.7109375" customWidth="1"/>
    <col min="6914" max="6914" width="17.42578125" customWidth="1"/>
    <col min="6915" max="6915" width="7.140625" customWidth="1"/>
    <col min="6916" max="6916" width="20.7109375" customWidth="1"/>
    <col min="6918" max="6918" width="10.28515625" customWidth="1"/>
    <col min="6922" max="6922" width="10.28515625" customWidth="1"/>
    <col min="6926" max="6926" width="10.85546875" customWidth="1"/>
    <col min="6928" max="6928" width="10.42578125" customWidth="1"/>
    <col min="7169" max="7169" width="5.7109375" customWidth="1"/>
    <col min="7170" max="7170" width="17.42578125" customWidth="1"/>
    <col min="7171" max="7171" width="7.140625" customWidth="1"/>
    <col min="7172" max="7172" width="20.7109375" customWidth="1"/>
    <col min="7174" max="7174" width="10.28515625" customWidth="1"/>
    <col min="7178" max="7178" width="10.28515625" customWidth="1"/>
    <col min="7182" max="7182" width="10.85546875" customWidth="1"/>
    <col min="7184" max="7184" width="10.42578125" customWidth="1"/>
    <col min="7425" max="7425" width="5.7109375" customWidth="1"/>
    <col min="7426" max="7426" width="17.42578125" customWidth="1"/>
    <col min="7427" max="7427" width="7.140625" customWidth="1"/>
    <col min="7428" max="7428" width="20.7109375" customWidth="1"/>
    <col min="7430" max="7430" width="10.28515625" customWidth="1"/>
    <col min="7434" max="7434" width="10.28515625" customWidth="1"/>
    <col min="7438" max="7438" width="10.85546875" customWidth="1"/>
    <col min="7440" max="7440" width="10.42578125" customWidth="1"/>
    <col min="7681" max="7681" width="5.7109375" customWidth="1"/>
    <col min="7682" max="7682" width="17.42578125" customWidth="1"/>
    <col min="7683" max="7683" width="7.140625" customWidth="1"/>
    <col min="7684" max="7684" width="20.7109375" customWidth="1"/>
    <col min="7686" max="7686" width="10.28515625" customWidth="1"/>
    <col min="7690" max="7690" width="10.28515625" customWidth="1"/>
    <col min="7694" max="7694" width="10.85546875" customWidth="1"/>
    <col min="7696" max="7696" width="10.42578125" customWidth="1"/>
    <col min="7937" max="7937" width="5.7109375" customWidth="1"/>
    <col min="7938" max="7938" width="17.42578125" customWidth="1"/>
    <col min="7939" max="7939" width="7.140625" customWidth="1"/>
    <col min="7940" max="7940" width="20.7109375" customWidth="1"/>
    <col min="7942" max="7942" width="10.28515625" customWidth="1"/>
    <col min="7946" max="7946" width="10.28515625" customWidth="1"/>
    <col min="7950" max="7950" width="10.85546875" customWidth="1"/>
    <col min="7952" max="7952" width="10.42578125" customWidth="1"/>
    <col min="8193" max="8193" width="5.7109375" customWidth="1"/>
    <col min="8194" max="8194" width="17.42578125" customWidth="1"/>
    <col min="8195" max="8195" width="7.140625" customWidth="1"/>
    <col min="8196" max="8196" width="20.7109375" customWidth="1"/>
    <col min="8198" max="8198" width="10.28515625" customWidth="1"/>
    <col min="8202" max="8202" width="10.28515625" customWidth="1"/>
    <col min="8206" max="8206" width="10.85546875" customWidth="1"/>
    <col min="8208" max="8208" width="10.42578125" customWidth="1"/>
    <col min="8449" max="8449" width="5.7109375" customWidth="1"/>
    <col min="8450" max="8450" width="17.42578125" customWidth="1"/>
    <col min="8451" max="8451" width="7.140625" customWidth="1"/>
    <col min="8452" max="8452" width="20.7109375" customWidth="1"/>
    <col min="8454" max="8454" width="10.28515625" customWidth="1"/>
    <col min="8458" max="8458" width="10.28515625" customWidth="1"/>
    <col min="8462" max="8462" width="10.85546875" customWidth="1"/>
    <col min="8464" max="8464" width="10.42578125" customWidth="1"/>
    <col min="8705" max="8705" width="5.7109375" customWidth="1"/>
    <col min="8706" max="8706" width="17.42578125" customWidth="1"/>
    <col min="8707" max="8707" width="7.140625" customWidth="1"/>
    <col min="8708" max="8708" width="20.7109375" customWidth="1"/>
    <col min="8710" max="8710" width="10.28515625" customWidth="1"/>
    <col min="8714" max="8714" width="10.28515625" customWidth="1"/>
    <col min="8718" max="8718" width="10.85546875" customWidth="1"/>
    <col min="8720" max="8720" width="10.42578125" customWidth="1"/>
    <col min="8961" max="8961" width="5.7109375" customWidth="1"/>
    <col min="8962" max="8962" width="17.42578125" customWidth="1"/>
    <col min="8963" max="8963" width="7.140625" customWidth="1"/>
    <col min="8964" max="8964" width="20.7109375" customWidth="1"/>
    <col min="8966" max="8966" width="10.28515625" customWidth="1"/>
    <col min="8970" max="8970" width="10.28515625" customWidth="1"/>
    <col min="8974" max="8974" width="10.85546875" customWidth="1"/>
    <col min="8976" max="8976" width="10.42578125" customWidth="1"/>
    <col min="9217" max="9217" width="5.7109375" customWidth="1"/>
    <col min="9218" max="9218" width="17.42578125" customWidth="1"/>
    <col min="9219" max="9219" width="7.140625" customWidth="1"/>
    <col min="9220" max="9220" width="20.7109375" customWidth="1"/>
    <col min="9222" max="9222" width="10.28515625" customWidth="1"/>
    <col min="9226" max="9226" width="10.28515625" customWidth="1"/>
    <col min="9230" max="9230" width="10.85546875" customWidth="1"/>
    <col min="9232" max="9232" width="10.42578125" customWidth="1"/>
    <col min="9473" max="9473" width="5.7109375" customWidth="1"/>
    <col min="9474" max="9474" width="17.42578125" customWidth="1"/>
    <col min="9475" max="9475" width="7.140625" customWidth="1"/>
    <col min="9476" max="9476" width="20.7109375" customWidth="1"/>
    <col min="9478" max="9478" width="10.28515625" customWidth="1"/>
    <col min="9482" max="9482" width="10.28515625" customWidth="1"/>
    <col min="9486" max="9486" width="10.85546875" customWidth="1"/>
    <col min="9488" max="9488" width="10.42578125" customWidth="1"/>
    <col min="9729" max="9729" width="5.7109375" customWidth="1"/>
    <col min="9730" max="9730" width="17.42578125" customWidth="1"/>
    <col min="9731" max="9731" width="7.140625" customWidth="1"/>
    <col min="9732" max="9732" width="20.7109375" customWidth="1"/>
    <col min="9734" max="9734" width="10.28515625" customWidth="1"/>
    <col min="9738" max="9738" width="10.28515625" customWidth="1"/>
    <col min="9742" max="9742" width="10.85546875" customWidth="1"/>
    <col min="9744" max="9744" width="10.42578125" customWidth="1"/>
    <col min="9985" max="9985" width="5.7109375" customWidth="1"/>
    <col min="9986" max="9986" width="17.42578125" customWidth="1"/>
    <col min="9987" max="9987" width="7.140625" customWidth="1"/>
    <col min="9988" max="9988" width="20.7109375" customWidth="1"/>
    <col min="9990" max="9990" width="10.28515625" customWidth="1"/>
    <col min="9994" max="9994" width="10.28515625" customWidth="1"/>
    <col min="9998" max="9998" width="10.85546875" customWidth="1"/>
    <col min="10000" max="10000" width="10.42578125" customWidth="1"/>
    <col min="10241" max="10241" width="5.7109375" customWidth="1"/>
    <col min="10242" max="10242" width="17.42578125" customWidth="1"/>
    <col min="10243" max="10243" width="7.140625" customWidth="1"/>
    <col min="10244" max="10244" width="20.7109375" customWidth="1"/>
    <col min="10246" max="10246" width="10.28515625" customWidth="1"/>
    <col min="10250" max="10250" width="10.28515625" customWidth="1"/>
    <col min="10254" max="10254" width="10.85546875" customWidth="1"/>
    <col min="10256" max="10256" width="10.42578125" customWidth="1"/>
    <col min="10497" max="10497" width="5.7109375" customWidth="1"/>
    <col min="10498" max="10498" width="17.42578125" customWidth="1"/>
    <col min="10499" max="10499" width="7.140625" customWidth="1"/>
    <col min="10500" max="10500" width="20.7109375" customWidth="1"/>
    <col min="10502" max="10502" width="10.28515625" customWidth="1"/>
    <col min="10506" max="10506" width="10.28515625" customWidth="1"/>
    <col min="10510" max="10510" width="10.85546875" customWidth="1"/>
    <col min="10512" max="10512" width="10.42578125" customWidth="1"/>
    <col min="10753" max="10753" width="5.7109375" customWidth="1"/>
    <col min="10754" max="10754" width="17.42578125" customWidth="1"/>
    <col min="10755" max="10755" width="7.140625" customWidth="1"/>
    <col min="10756" max="10756" width="20.7109375" customWidth="1"/>
    <col min="10758" max="10758" width="10.28515625" customWidth="1"/>
    <col min="10762" max="10762" width="10.28515625" customWidth="1"/>
    <col min="10766" max="10766" width="10.85546875" customWidth="1"/>
    <col min="10768" max="10768" width="10.42578125" customWidth="1"/>
    <col min="11009" max="11009" width="5.7109375" customWidth="1"/>
    <col min="11010" max="11010" width="17.42578125" customWidth="1"/>
    <col min="11011" max="11011" width="7.140625" customWidth="1"/>
    <col min="11012" max="11012" width="20.7109375" customWidth="1"/>
    <col min="11014" max="11014" width="10.28515625" customWidth="1"/>
    <col min="11018" max="11018" width="10.28515625" customWidth="1"/>
    <col min="11022" max="11022" width="10.85546875" customWidth="1"/>
    <col min="11024" max="11024" width="10.42578125" customWidth="1"/>
    <col min="11265" max="11265" width="5.7109375" customWidth="1"/>
    <col min="11266" max="11266" width="17.42578125" customWidth="1"/>
    <col min="11267" max="11267" width="7.140625" customWidth="1"/>
    <col min="11268" max="11268" width="20.7109375" customWidth="1"/>
    <col min="11270" max="11270" width="10.28515625" customWidth="1"/>
    <col min="11274" max="11274" width="10.28515625" customWidth="1"/>
    <col min="11278" max="11278" width="10.85546875" customWidth="1"/>
    <col min="11280" max="11280" width="10.42578125" customWidth="1"/>
    <col min="11521" max="11521" width="5.7109375" customWidth="1"/>
    <col min="11522" max="11522" width="17.42578125" customWidth="1"/>
    <col min="11523" max="11523" width="7.140625" customWidth="1"/>
    <col min="11524" max="11524" width="20.7109375" customWidth="1"/>
    <col min="11526" max="11526" width="10.28515625" customWidth="1"/>
    <col min="11530" max="11530" width="10.28515625" customWidth="1"/>
    <col min="11534" max="11534" width="10.85546875" customWidth="1"/>
    <col min="11536" max="11536" width="10.42578125" customWidth="1"/>
    <col min="11777" max="11777" width="5.7109375" customWidth="1"/>
    <col min="11778" max="11778" width="17.42578125" customWidth="1"/>
    <col min="11779" max="11779" width="7.140625" customWidth="1"/>
    <col min="11780" max="11780" width="20.7109375" customWidth="1"/>
    <col min="11782" max="11782" width="10.28515625" customWidth="1"/>
    <col min="11786" max="11786" width="10.28515625" customWidth="1"/>
    <col min="11790" max="11790" width="10.85546875" customWidth="1"/>
    <col min="11792" max="11792" width="10.42578125" customWidth="1"/>
    <col min="12033" max="12033" width="5.7109375" customWidth="1"/>
    <col min="12034" max="12034" width="17.42578125" customWidth="1"/>
    <col min="12035" max="12035" width="7.140625" customWidth="1"/>
    <col min="12036" max="12036" width="20.7109375" customWidth="1"/>
    <col min="12038" max="12038" width="10.28515625" customWidth="1"/>
    <col min="12042" max="12042" width="10.28515625" customWidth="1"/>
    <col min="12046" max="12046" width="10.85546875" customWidth="1"/>
    <col min="12048" max="12048" width="10.42578125" customWidth="1"/>
    <col min="12289" max="12289" width="5.7109375" customWidth="1"/>
    <col min="12290" max="12290" width="17.42578125" customWidth="1"/>
    <col min="12291" max="12291" width="7.140625" customWidth="1"/>
    <col min="12292" max="12292" width="20.7109375" customWidth="1"/>
    <col min="12294" max="12294" width="10.28515625" customWidth="1"/>
    <col min="12298" max="12298" width="10.28515625" customWidth="1"/>
    <col min="12302" max="12302" width="10.85546875" customWidth="1"/>
    <col min="12304" max="12304" width="10.42578125" customWidth="1"/>
    <col min="12545" max="12545" width="5.7109375" customWidth="1"/>
    <col min="12546" max="12546" width="17.42578125" customWidth="1"/>
    <col min="12547" max="12547" width="7.140625" customWidth="1"/>
    <col min="12548" max="12548" width="20.7109375" customWidth="1"/>
    <col min="12550" max="12550" width="10.28515625" customWidth="1"/>
    <col min="12554" max="12554" width="10.28515625" customWidth="1"/>
    <col min="12558" max="12558" width="10.85546875" customWidth="1"/>
    <col min="12560" max="12560" width="10.42578125" customWidth="1"/>
    <col min="12801" max="12801" width="5.7109375" customWidth="1"/>
    <col min="12802" max="12802" width="17.42578125" customWidth="1"/>
    <col min="12803" max="12803" width="7.140625" customWidth="1"/>
    <col min="12804" max="12804" width="20.7109375" customWidth="1"/>
    <col min="12806" max="12806" width="10.28515625" customWidth="1"/>
    <col min="12810" max="12810" width="10.28515625" customWidth="1"/>
    <col min="12814" max="12814" width="10.85546875" customWidth="1"/>
    <col min="12816" max="12816" width="10.42578125" customWidth="1"/>
    <col min="13057" max="13057" width="5.7109375" customWidth="1"/>
    <col min="13058" max="13058" width="17.42578125" customWidth="1"/>
    <col min="13059" max="13059" width="7.140625" customWidth="1"/>
    <col min="13060" max="13060" width="20.7109375" customWidth="1"/>
    <col min="13062" max="13062" width="10.28515625" customWidth="1"/>
    <col min="13066" max="13066" width="10.28515625" customWidth="1"/>
    <col min="13070" max="13070" width="10.85546875" customWidth="1"/>
    <col min="13072" max="13072" width="10.42578125" customWidth="1"/>
    <col min="13313" max="13313" width="5.7109375" customWidth="1"/>
    <col min="13314" max="13314" width="17.42578125" customWidth="1"/>
    <col min="13315" max="13315" width="7.140625" customWidth="1"/>
    <col min="13316" max="13316" width="20.7109375" customWidth="1"/>
    <col min="13318" max="13318" width="10.28515625" customWidth="1"/>
    <col min="13322" max="13322" width="10.28515625" customWidth="1"/>
    <col min="13326" max="13326" width="10.85546875" customWidth="1"/>
    <col min="13328" max="13328" width="10.42578125" customWidth="1"/>
    <col min="13569" max="13569" width="5.7109375" customWidth="1"/>
    <col min="13570" max="13570" width="17.42578125" customWidth="1"/>
    <col min="13571" max="13571" width="7.140625" customWidth="1"/>
    <col min="13572" max="13572" width="20.7109375" customWidth="1"/>
    <col min="13574" max="13574" width="10.28515625" customWidth="1"/>
    <col min="13578" max="13578" width="10.28515625" customWidth="1"/>
    <col min="13582" max="13582" width="10.85546875" customWidth="1"/>
    <col min="13584" max="13584" width="10.42578125" customWidth="1"/>
    <col min="13825" max="13825" width="5.7109375" customWidth="1"/>
    <col min="13826" max="13826" width="17.42578125" customWidth="1"/>
    <col min="13827" max="13827" width="7.140625" customWidth="1"/>
    <col min="13828" max="13828" width="20.7109375" customWidth="1"/>
    <col min="13830" max="13830" width="10.28515625" customWidth="1"/>
    <col min="13834" max="13834" width="10.28515625" customWidth="1"/>
    <col min="13838" max="13838" width="10.85546875" customWidth="1"/>
    <col min="13840" max="13840" width="10.42578125" customWidth="1"/>
    <col min="14081" max="14081" width="5.7109375" customWidth="1"/>
    <col min="14082" max="14082" width="17.42578125" customWidth="1"/>
    <col min="14083" max="14083" width="7.140625" customWidth="1"/>
    <col min="14084" max="14084" width="20.7109375" customWidth="1"/>
    <col min="14086" max="14086" width="10.28515625" customWidth="1"/>
    <col min="14090" max="14090" width="10.28515625" customWidth="1"/>
    <col min="14094" max="14094" width="10.85546875" customWidth="1"/>
    <col min="14096" max="14096" width="10.42578125" customWidth="1"/>
    <col min="14337" max="14337" width="5.7109375" customWidth="1"/>
    <col min="14338" max="14338" width="17.42578125" customWidth="1"/>
    <col min="14339" max="14339" width="7.140625" customWidth="1"/>
    <col min="14340" max="14340" width="20.7109375" customWidth="1"/>
    <col min="14342" max="14342" width="10.28515625" customWidth="1"/>
    <col min="14346" max="14346" width="10.28515625" customWidth="1"/>
    <col min="14350" max="14350" width="10.85546875" customWidth="1"/>
    <col min="14352" max="14352" width="10.42578125" customWidth="1"/>
    <col min="14593" max="14593" width="5.7109375" customWidth="1"/>
    <col min="14594" max="14594" width="17.42578125" customWidth="1"/>
    <col min="14595" max="14595" width="7.140625" customWidth="1"/>
    <col min="14596" max="14596" width="20.7109375" customWidth="1"/>
    <col min="14598" max="14598" width="10.28515625" customWidth="1"/>
    <col min="14602" max="14602" width="10.28515625" customWidth="1"/>
    <col min="14606" max="14606" width="10.85546875" customWidth="1"/>
    <col min="14608" max="14608" width="10.42578125" customWidth="1"/>
    <col min="14849" max="14849" width="5.7109375" customWidth="1"/>
    <col min="14850" max="14850" width="17.42578125" customWidth="1"/>
    <col min="14851" max="14851" width="7.140625" customWidth="1"/>
    <col min="14852" max="14852" width="20.7109375" customWidth="1"/>
    <col min="14854" max="14854" width="10.28515625" customWidth="1"/>
    <col min="14858" max="14858" width="10.28515625" customWidth="1"/>
    <col min="14862" max="14862" width="10.85546875" customWidth="1"/>
    <col min="14864" max="14864" width="10.42578125" customWidth="1"/>
    <col min="15105" max="15105" width="5.7109375" customWidth="1"/>
    <col min="15106" max="15106" width="17.42578125" customWidth="1"/>
    <col min="15107" max="15107" width="7.140625" customWidth="1"/>
    <col min="15108" max="15108" width="20.7109375" customWidth="1"/>
    <col min="15110" max="15110" width="10.28515625" customWidth="1"/>
    <col min="15114" max="15114" width="10.28515625" customWidth="1"/>
    <col min="15118" max="15118" width="10.85546875" customWidth="1"/>
    <col min="15120" max="15120" width="10.42578125" customWidth="1"/>
    <col min="15361" max="15361" width="5.7109375" customWidth="1"/>
    <col min="15362" max="15362" width="17.42578125" customWidth="1"/>
    <col min="15363" max="15363" width="7.140625" customWidth="1"/>
    <col min="15364" max="15364" width="20.7109375" customWidth="1"/>
    <col min="15366" max="15366" width="10.28515625" customWidth="1"/>
    <col min="15370" max="15370" width="10.28515625" customWidth="1"/>
    <col min="15374" max="15374" width="10.85546875" customWidth="1"/>
    <col min="15376" max="15376" width="10.42578125" customWidth="1"/>
    <col min="15617" max="15617" width="5.7109375" customWidth="1"/>
    <col min="15618" max="15618" width="17.42578125" customWidth="1"/>
    <col min="15619" max="15619" width="7.140625" customWidth="1"/>
    <col min="15620" max="15620" width="20.7109375" customWidth="1"/>
    <col min="15622" max="15622" width="10.28515625" customWidth="1"/>
    <col min="15626" max="15626" width="10.28515625" customWidth="1"/>
    <col min="15630" max="15630" width="10.85546875" customWidth="1"/>
    <col min="15632" max="15632" width="10.42578125" customWidth="1"/>
    <col min="15873" max="15873" width="5.7109375" customWidth="1"/>
    <col min="15874" max="15874" width="17.42578125" customWidth="1"/>
    <col min="15875" max="15875" width="7.140625" customWidth="1"/>
    <col min="15876" max="15876" width="20.7109375" customWidth="1"/>
    <col min="15878" max="15878" width="10.28515625" customWidth="1"/>
    <col min="15882" max="15882" width="10.28515625" customWidth="1"/>
    <col min="15886" max="15886" width="10.85546875" customWidth="1"/>
    <col min="15888" max="15888" width="10.42578125" customWidth="1"/>
    <col min="16129" max="16129" width="5.7109375" customWidth="1"/>
    <col min="16130" max="16130" width="17.42578125" customWidth="1"/>
    <col min="16131" max="16131" width="7.140625" customWidth="1"/>
    <col min="16132" max="16132" width="20.7109375" customWidth="1"/>
    <col min="16134" max="16134" width="10.28515625" customWidth="1"/>
    <col min="16138" max="16138" width="10.28515625" customWidth="1"/>
    <col min="16142" max="16142" width="10.85546875" customWidth="1"/>
    <col min="16144" max="16144" width="10.42578125" customWidth="1"/>
  </cols>
  <sheetData>
    <row r="1" spans="1:16" ht="30" customHeight="1" x14ac:dyDescent="0.25">
      <c r="A1" s="389" t="s">
        <v>975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</row>
    <row r="2" spans="1:16" ht="15" customHeight="1" x14ac:dyDescent="0.25">
      <c r="A2" s="362" t="s">
        <v>22</v>
      </c>
      <c r="B2" s="362" t="s">
        <v>23</v>
      </c>
      <c r="C2" s="362" t="s">
        <v>24</v>
      </c>
      <c r="D2" s="362" t="s">
        <v>25</v>
      </c>
      <c r="E2" s="365" t="s">
        <v>342</v>
      </c>
      <c r="F2" s="368" t="s">
        <v>92</v>
      </c>
      <c r="G2" s="369"/>
      <c r="H2" s="369"/>
      <c r="I2" s="370"/>
      <c r="J2" s="374" t="s">
        <v>93</v>
      </c>
      <c r="K2" s="375"/>
      <c r="L2" s="375"/>
      <c r="M2" s="376"/>
      <c r="N2" s="380" t="s">
        <v>343</v>
      </c>
      <c r="O2" s="383" t="s">
        <v>94</v>
      </c>
      <c r="P2" s="384"/>
    </row>
    <row r="3" spans="1:16" ht="24.75" customHeight="1" x14ac:dyDescent="0.25">
      <c r="A3" s="363"/>
      <c r="B3" s="363"/>
      <c r="C3" s="363"/>
      <c r="D3" s="363"/>
      <c r="E3" s="366"/>
      <c r="F3" s="371"/>
      <c r="G3" s="372"/>
      <c r="H3" s="372"/>
      <c r="I3" s="373"/>
      <c r="J3" s="377"/>
      <c r="K3" s="378"/>
      <c r="L3" s="378"/>
      <c r="M3" s="379"/>
      <c r="N3" s="381"/>
      <c r="O3" s="385"/>
      <c r="P3" s="386"/>
    </row>
    <row r="4" spans="1:16" ht="32.25" customHeight="1" x14ac:dyDescent="0.25">
      <c r="A4" s="363"/>
      <c r="B4" s="363"/>
      <c r="C4" s="363"/>
      <c r="D4" s="363"/>
      <c r="E4" s="366"/>
      <c r="F4" s="283" t="s">
        <v>95</v>
      </c>
      <c r="G4" s="283" t="s">
        <v>96</v>
      </c>
      <c r="H4" s="355" t="s">
        <v>344</v>
      </c>
      <c r="I4" s="356"/>
      <c r="J4" s="357" t="s">
        <v>95</v>
      </c>
      <c r="K4" s="357" t="s">
        <v>96</v>
      </c>
      <c r="L4" s="271" t="s">
        <v>344</v>
      </c>
      <c r="M4" s="359"/>
      <c r="N4" s="381"/>
      <c r="O4" s="360" t="s">
        <v>14</v>
      </c>
      <c r="P4" s="360" t="s">
        <v>345</v>
      </c>
    </row>
    <row r="5" spans="1:16" ht="40.5" customHeight="1" x14ac:dyDescent="0.25">
      <c r="A5" s="364"/>
      <c r="B5" s="364"/>
      <c r="C5" s="364"/>
      <c r="D5" s="364"/>
      <c r="E5" s="367"/>
      <c r="F5" s="354"/>
      <c r="G5" s="354"/>
      <c r="H5" s="38" t="s">
        <v>14</v>
      </c>
      <c r="I5" s="38" t="s">
        <v>97</v>
      </c>
      <c r="J5" s="358"/>
      <c r="K5" s="358"/>
      <c r="L5" s="40" t="s">
        <v>14</v>
      </c>
      <c r="M5" s="40" t="s">
        <v>97</v>
      </c>
      <c r="N5" s="382"/>
      <c r="O5" s="361"/>
      <c r="P5" s="361"/>
    </row>
    <row r="6" spans="1:16" ht="12.75" customHeight="1" x14ac:dyDescent="0.25">
      <c r="A6" s="135">
        <v>1</v>
      </c>
      <c r="B6" s="33" t="s">
        <v>349</v>
      </c>
      <c r="C6" s="28" t="s">
        <v>35</v>
      </c>
      <c r="D6" s="33" t="s">
        <v>357</v>
      </c>
      <c r="E6" s="28">
        <v>153</v>
      </c>
      <c r="F6" s="28">
        <v>118</v>
      </c>
      <c r="G6" s="28">
        <v>77.12</v>
      </c>
      <c r="H6" s="28">
        <v>20</v>
      </c>
      <c r="I6" s="28" t="s">
        <v>101</v>
      </c>
      <c r="J6" s="28">
        <v>132</v>
      </c>
      <c r="K6" s="128">
        <f>SUM(J6/E6*100)</f>
        <v>86.274509803921575</v>
      </c>
      <c r="L6" s="28">
        <v>100</v>
      </c>
      <c r="M6" s="28" t="s">
        <v>104</v>
      </c>
      <c r="N6" s="28">
        <f>SUM(L6-H6)</f>
        <v>80</v>
      </c>
      <c r="O6" s="129">
        <v>2.0499999999999998</v>
      </c>
      <c r="P6" s="129" t="s">
        <v>100</v>
      </c>
    </row>
    <row r="7" spans="1:16" ht="12.75" customHeight="1" x14ac:dyDescent="0.25">
      <c r="A7" s="135">
        <v>2</v>
      </c>
      <c r="B7" s="33" t="s">
        <v>363</v>
      </c>
      <c r="C7" s="28" t="s">
        <v>35</v>
      </c>
      <c r="D7" s="33" t="s">
        <v>364</v>
      </c>
      <c r="E7" s="28">
        <v>151</v>
      </c>
      <c r="F7" s="28">
        <v>120</v>
      </c>
      <c r="G7" s="28">
        <v>79.47</v>
      </c>
      <c r="H7" s="28">
        <v>10</v>
      </c>
      <c r="I7" s="28" t="s">
        <v>101</v>
      </c>
      <c r="J7" s="28">
        <v>120</v>
      </c>
      <c r="K7" s="128">
        <f t="shared" ref="K7:K31" si="0">SUM(J7/E7*100)</f>
        <v>79.47019867549669</v>
      </c>
      <c r="L7" s="28">
        <v>20</v>
      </c>
      <c r="M7" s="28" t="s">
        <v>101</v>
      </c>
      <c r="N7" s="28">
        <f t="shared" ref="N7:N31" si="1">SUM(L7-H7)</f>
        <v>10</v>
      </c>
      <c r="O7" s="129">
        <v>2.31</v>
      </c>
      <c r="P7" s="129" t="s">
        <v>102</v>
      </c>
    </row>
    <row r="8" spans="1:16" ht="12.75" customHeight="1" x14ac:dyDescent="0.25">
      <c r="A8" s="135">
        <v>3</v>
      </c>
      <c r="B8" s="33" t="s">
        <v>363</v>
      </c>
      <c r="C8" s="28" t="s">
        <v>35</v>
      </c>
      <c r="D8" s="33" t="s">
        <v>369</v>
      </c>
      <c r="E8" s="28">
        <v>33</v>
      </c>
      <c r="F8" s="28">
        <v>29</v>
      </c>
      <c r="G8" s="28">
        <v>87.87</v>
      </c>
      <c r="H8" s="28">
        <v>20</v>
      </c>
      <c r="I8" s="28" t="s">
        <v>101</v>
      </c>
      <c r="J8" s="28">
        <v>27</v>
      </c>
      <c r="K8" s="128">
        <f t="shared" si="0"/>
        <v>81.818181818181827</v>
      </c>
      <c r="L8" s="28">
        <v>40</v>
      </c>
      <c r="M8" s="28" t="s">
        <v>101</v>
      </c>
      <c r="N8" s="28">
        <f t="shared" si="1"/>
        <v>20</v>
      </c>
      <c r="O8" s="129">
        <v>1.65</v>
      </c>
      <c r="P8" s="129" t="s">
        <v>103</v>
      </c>
    </row>
    <row r="9" spans="1:16" ht="12.75" customHeight="1" x14ac:dyDescent="0.25">
      <c r="A9" s="135">
        <v>4</v>
      </c>
      <c r="B9" s="33" t="s">
        <v>360</v>
      </c>
      <c r="C9" s="28" t="s">
        <v>35</v>
      </c>
      <c r="D9" s="33" t="s">
        <v>361</v>
      </c>
      <c r="E9" s="28">
        <v>25</v>
      </c>
      <c r="F9" s="28">
        <v>23</v>
      </c>
      <c r="G9" s="28">
        <v>92</v>
      </c>
      <c r="H9" s="28">
        <v>20</v>
      </c>
      <c r="I9" s="28" t="s">
        <v>101</v>
      </c>
      <c r="J9" s="28">
        <v>22</v>
      </c>
      <c r="K9" s="128">
        <f t="shared" si="0"/>
        <v>88</v>
      </c>
      <c r="L9" s="28">
        <v>80</v>
      </c>
      <c r="M9" s="28" t="s">
        <v>102</v>
      </c>
      <c r="N9" s="28">
        <f t="shared" si="1"/>
        <v>60</v>
      </c>
      <c r="O9" s="129">
        <v>2.2200000000000002</v>
      </c>
      <c r="P9" s="129" t="s">
        <v>102</v>
      </c>
    </row>
    <row r="10" spans="1:16" ht="12.75" customHeight="1" x14ac:dyDescent="0.25">
      <c r="A10" s="135">
        <v>5</v>
      </c>
      <c r="B10" s="33" t="s">
        <v>349</v>
      </c>
      <c r="C10" s="28" t="s">
        <v>35</v>
      </c>
      <c r="D10" s="33" t="s">
        <v>359</v>
      </c>
      <c r="E10" s="28">
        <v>67</v>
      </c>
      <c r="F10" s="28">
        <v>53</v>
      </c>
      <c r="G10" s="28">
        <v>79.099999999999994</v>
      </c>
      <c r="H10" s="28">
        <v>20</v>
      </c>
      <c r="I10" s="28" t="s">
        <v>101</v>
      </c>
      <c r="J10" s="28">
        <v>47</v>
      </c>
      <c r="K10" s="128">
        <f t="shared" si="0"/>
        <v>70.149253731343293</v>
      </c>
      <c r="L10" s="28">
        <v>75</v>
      </c>
      <c r="M10" s="28" t="s">
        <v>100</v>
      </c>
      <c r="N10" s="28">
        <f t="shared" si="1"/>
        <v>55</v>
      </c>
      <c r="O10" s="129">
        <v>1.93</v>
      </c>
      <c r="P10" s="129" t="s">
        <v>103</v>
      </c>
    </row>
    <row r="11" spans="1:16" ht="12.75" customHeight="1" x14ac:dyDescent="0.25">
      <c r="A11" s="135">
        <v>6</v>
      </c>
      <c r="B11" s="33" t="s">
        <v>363</v>
      </c>
      <c r="C11" s="28" t="s">
        <v>35</v>
      </c>
      <c r="D11" s="33" t="s">
        <v>365</v>
      </c>
      <c r="E11" s="28">
        <v>47</v>
      </c>
      <c r="F11" s="28">
        <v>39</v>
      </c>
      <c r="G11" s="28">
        <v>82.98</v>
      </c>
      <c r="H11" s="28">
        <v>70</v>
      </c>
      <c r="I11" s="28" t="s">
        <v>99</v>
      </c>
      <c r="J11" s="28">
        <v>37</v>
      </c>
      <c r="K11" s="128">
        <f t="shared" si="0"/>
        <v>78.723404255319153</v>
      </c>
      <c r="L11" s="28">
        <v>80</v>
      </c>
      <c r="M11" s="28" t="s">
        <v>102</v>
      </c>
      <c r="N11" s="28">
        <f t="shared" si="1"/>
        <v>10</v>
      </c>
      <c r="O11" s="129">
        <v>1.88</v>
      </c>
      <c r="P11" s="129" t="s">
        <v>103</v>
      </c>
    </row>
    <row r="12" spans="1:16" ht="12.75" customHeight="1" x14ac:dyDescent="0.25">
      <c r="A12" s="135">
        <v>7</v>
      </c>
      <c r="B12" s="33" t="s">
        <v>363</v>
      </c>
      <c r="C12" s="28" t="s">
        <v>35</v>
      </c>
      <c r="D12" s="33" t="s">
        <v>366</v>
      </c>
      <c r="E12" s="28">
        <v>160</v>
      </c>
      <c r="F12" s="28">
        <v>130</v>
      </c>
      <c r="G12" s="28">
        <v>81.25</v>
      </c>
      <c r="H12" s="28">
        <v>10</v>
      </c>
      <c r="I12" s="28" t="s">
        <v>101</v>
      </c>
      <c r="J12" s="28">
        <v>140</v>
      </c>
      <c r="K12" s="128">
        <f t="shared" si="0"/>
        <v>87.5</v>
      </c>
      <c r="L12" s="28">
        <v>75</v>
      </c>
      <c r="M12" s="28" t="s">
        <v>100</v>
      </c>
      <c r="N12" s="28">
        <f t="shared" si="1"/>
        <v>65</v>
      </c>
      <c r="O12" s="129">
        <v>2.6</v>
      </c>
      <c r="P12" s="129" t="s">
        <v>100</v>
      </c>
    </row>
    <row r="13" spans="1:16" ht="12.75" customHeight="1" x14ac:dyDescent="0.25">
      <c r="A13" s="135">
        <v>8</v>
      </c>
      <c r="B13" s="33" t="s">
        <v>363</v>
      </c>
      <c r="C13" s="28" t="s">
        <v>35</v>
      </c>
      <c r="D13" s="33" t="s">
        <v>371</v>
      </c>
      <c r="E13" s="28">
        <v>134</v>
      </c>
      <c r="F13" s="28">
        <v>126</v>
      </c>
      <c r="G13" s="28">
        <v>94.03</v>
      </c>
      <c r="H13" s="28">
        <v>10</v>
      </c>
      <c r="I13" s="28" t="s">
        <v>101</v>
      </c>
      <c r="J13" s="28">
        <v>101</v>
      </c>
      <c r="K13" s="128">
        <f t="shared" si="0"/>
        <v>75.373134328358205</v>
      </c>
      <c r="L13" s="28">
        <v>80</v>
      </c>
      <c r="M13" s="28" t="s">
        <v>102</v>
      </c>
      <c r="N13" s="28">
        <f t="shared" si="1"/>
        <v>70</v>
      </c>
      <c r="O13" s="129">
        <v>2.48</v>
      </c>
      <c r="P13" s="129" t="s">
        <v>102</v>
      </c>
    </row>
    <row r="14" spans="1:16" ht="12.75" customHeight="1" x14ac:dyDescent="0.25">
      <c r="A14" s="135">
        <v>9</v>
      </c>
      <c r="B14" s="33" t="s">
        <v>349</v>
      </c>
      <c r="C14" s="28" t="s">
        <v>35</v>
      </c>
      <c r="D14" s="33" t="s">
        <v>358</v>
      </c>
      <c r="E14" s="28">
        <v>53</v>
      </c>
      <c r="F14" s="28">
        <v>42</v>
      </c>
      <c r="G14" s="28">
        <v>79.25</v>
      </c>
      <c r="H14" s="28">
        <v>10</v>
      </c>
      <c r="I14" s="28" t="s">
        <v>101</v>
      </c>
      <c r="J14" s="130">
        <v>26</v>
      </c>
      <c r="K14" s="128">
        <f t="shared" si="0"/>
        <v>49.056603773584904</v>
      </c>
      <c r="L14" s="28">
        <v>30</v>
      </c>
      <c r="M14" s="28" t="s">
        <v>101</v>
      </c>
      <c r="N14" s="28">
        <f t="shared" si="1"/>
        <v>20</v>
      </c>
      <c r="O14" s="129">
        <v>2.19</v>
      </c>
      <c r="P14" s="129" t="s">
        <v>102</v>
      </c>
    </row>
    <row r="15" spans="1:16" ht="12.75" customHeight="1" x14ac:dyDescent="0.25">
      <c r="A15" s="135">
        <v>10</v>
      </c>
      <c r="B15" s="33" t="s">
        <v>372</v>
      </c>
      <c r="C15" s="28" t="s">
        <v>35</v>
      </c>
      <c r="D15" s="33" t="s">
        <v>374</v>
      </c>
      <c r="E15" s="28">
        <v>24</v>
      </c>
      <c r="F15" s="28">
        <v>17</v>
      </c>
      <c r="G15" s="28">
        <v>70.83</v>
      </c>
      <c r="H15" s="28">
        <v>20</v>
      </c>
      <c r="I15" s="28" t="s">
        <v>101</v>
      </c>
      <c r="J15" s="28">
        <v>17</v>
      </c>
      <c r="K15" s="128">
        <f t="shared" si="0"/>
        <v>70.833333333333343</v>
      </c>
      <c r="L15" s="28">
        <v>90</v>
      </c>
      <c r="M15" s="28" t="s">
        <v>103</v>
      </c>
      <c r="N15" s="28">
        <f t="shared" si="1"/>
        <v>70</v>
      </c>
      <c r="O15" s="129">
        <v>2.92</v>
      </c>
      <c r="P15" s="129" t="s">
        <v>100</v>
      </c>
    </row>
    <row r="16" spans="1:16" ht="12.75" customHeight="1" x14ac:dyDescent="0.25">
      <c r="A16" s="135">
        <v>11</v>
      </c>
      <c r="B16" s="33" t="s">
        <v>367</v>
      </c>
      <c r="C16" s="28" t="s">
        <v>35</v>
      </c>
      <c r="D16" s="33" t="s">
        <v>368</v>
      </c>
      <c r="E16" s="28">
        <v>40</v>
      </c>
      <c r="F16" s="28">
        <v>30</v>
      </c>
      <c r="G16" s="28">
        <v>75</v>
      </c>
      <c r="H16" s="28">
        <v>75</v>
      </c>
      <c r="I16" s="28" t="s">
        <v>100</v>
      </c>
      <c r="J16" s="28">
        <v>31</v>
      </c>
      <c r="K16" s="128">
        <f t="shared" si="0"/>
        <v>77.5</v>
      </c>
      <c r="L16" s="28">
        <v>100</v>
      </c>
      <c r="M16" s="28" t="s">
        <v>104</v>
      </c>
      <c r="N16" s="28">
        <f t="shared" si="1"/>
        <v>25</v>
      </c>
      <c r="O16" s="129">
        <v>2.41</v>
      </c>
      <c r="P16" s="129" t="s">
        <v>102</v>
      </c>
    </row>
    <row r="17" spans="1:16" ht="12.75" customHeight="1" x14ac:dyDescent="0.25">
      <c r="A17" s="135">
        <v>12</v>
      </c>
      <c r="B17" s="33" t="s">
        <v>367</v>
      </c>
      <c r="C17" s="28" t="s">
        <v>35</v>
      </c>
      <c r="D17" s="33" t="s">
        <v>383</v>
      </c>
      <c r="E17" s="28">
        <v>33</v>
      </c>
      <c r="F17" s="28">
        <v>28</v>
      </c>
      <c r="G17" s="28">
        <v>84.84</v>
      </c>
      <c r="H17" s="28">
        <v>70</v>
      </c>
      <c r="I17" s="28" t="s">
        <v>99</v>
      </c>
      <c r="J17" s="28">
        <v>26</v>
      </c>
      <c r="K17" s="128">
        <f t="shared" si="0"/>
        <v>78.787878787878782</v>
      </c>
      <c r="L17" s="28">
        <v>100</v>
      </c>
      <c r="M17" s="28" t="s">
        <v>104</v>
      </c>
      <c r="N17" s="28">
        <f t="shared" si="1"/>
        <v>30</v>
      </c>
      <c r="O17" s="129">
        <v>1.53</v>
      </c>
      <c r="P17" s="129" t="s">
        <v>103</v>
      </c>
    </row>
    <row r="18" spans="1:16" ht="12.75" customHeight="1" x14ac:dyDescent="0.25">
      <c r="A18" s="135">
        <v>13</v>
      </c>
      <c r="B18" s="33" t="s">
        <v>349</v>
      </c>
      <c r="C18" s="28" t="s">
        <v>35</v>
      </c>
      <c r="D18" s="33" t="s">
        <v>362</v>
      </c>
      <c r="E18" s="28">
        <v>112</v>
      </c>
      <c r="F18" s="28">
        <v>89</v>
      </c>
      <c r="G18" s="28">
        <v>79.459999999999994</v>
      </c>
      <c r="H18" s="28">
        <v>20</v>
      </c>
      <c r="I18" s="28" t="s">
        <v>101</v>
      </c>
      <c r="J18" s="28">
        <v>85</v>
      </c>
      <c r="K18" s="128">
        <f t="shared" si="0"/>
        <v>75.892857142857139</v>
      </c>
      <c r="L18" s="28">
        <v>40</v>
      </c>
      <c r="M18" s="28" t="s">
        <v>101</v>
      </c>
      <c r="N18" s="28">
        <f t="shared" si="1"/>
        <v>20</v>
      </c>
      <c r="O18" s="129">
        <v>2.36</v>
      </c>
      <c r="P18" s="129" t="s">
        <v>102</v>
      </c>
    </row>
    <row r="19" spans="1:16" ht="12.75" customHeight="1" x14ac:dyDescent="0.25">
      <c r="A19" s="135">
        <v>14</v>
      </c>
      <c r="B19" s="33" t="s">
        <v>372</v>
      </c>
      <c r="C19" s="28" t="s">
        <v>35</v>
      </c>
      <c r="D19" s="33" t="s">
        <v>384</v>
      </c>
      <c r="E19" s="28">
        <v>16</v>
      </c>
      <c r="F19" s="28">
        <v>14</v>
      </c>
      <c r="G19" s="28">
        <v>87.5</v>
      </c>
      <c r="H19" s="28">
        <v>10</v>
      </c>
      <c r="I19" s="28" t="s">
        <v>101</v>
      </c>
      <c r="J19" s="28">
        <v>12</v>
      </c>
      <c r="K19" s="128">
        <f t="shared" si="0"/>
        <v>75</v>
      </c>
      <c r="L19" s="28">
        <v>100</v>
      </c>
      <c r="M19" s="28" t="s">
        <v>104</v>
      </c>
      <c r="N19" s="28">
        <f t="shared" si="1"/>
        <v>90</v>
      </c>
      <c r="O19" s="129">
        <v>2.92</v>
      </c>
      <c r="P19" s="129" t="s">
        <v>100</v>
      </c>
    </row>
    <row r="20" spans="1:16" ht="12.75" customHeight="1" x14ac:dyDescent="0.25">
      <c r="A20" s="135">
        <v>15</v>
      </c>
      <c r="B20" s="33" t="s">
        <v>354</v>
      </c>
      <c r="C20" s="28" t="s">
        <v>35</v>
      </c>
      <c r="D20" s="33" t="s">
        <v>351</v>
      </c>
      <c r="E20" s="28">
        <v>120</v>
      </c>
      <c r="F20" s="28">
        <v>86</v>
      </c>
      <c r="G20" s="28">
        <v>71.7</v>
      </c>
      <c r="H20" s="28">
        <v>20</v>
      </c>
      <c r="I20" s="28" t="s">
        <v>101</v>
      </c>
      <c r="J20" s="28">
        <v>42</v>
      </c>
      <c r="K20" s="128">
        <f t="shared" si="0"/>
        <v>35</v>
      </c>
      <c r="L20" s="28">
        <v>40</v>
      </c>
      <c r="M20" s="28" t="s">
        <v>101</v>
      </c>
      <c r="N20" s="28">
        <f t="shared" si="1"/>
        <v>20</v>
      </c>
      <c r="O20" s="129">
        <v>2.1</v>
      </c>
      <c r="P20" s="129" t="s">
        <v>102</v>
      </c>
    </row>
    <row r="21" spans="1:16" ht="12.75" customHeight="1" x14ac:dyDescent="0.25">
      <c r="A21" s="135">
        <v>16</v>
      </c>
      <c r="B21" s="33" t="s">
        <v>354</v>
      </c>
      <c r="C21" s="28" t="s">
        <v>35</v>
      </c>
      <c r="D21" s="33" t="s">
        <v>385</v>
      </c>
      <c r="E21" s="28">
        <v>140</v>
      </c>
      <c r="F21" s="28">
        <v>55</v>
      </c>
      <c r="G21" s="28">
        <v>39.200000000000003</v>
      </c>
      <c r="H21" s="28">
        <v>70</v>
      </c>
      <c r="I21" s="28" t="s">
        <v>99</v>
      </c>
      <c r="J21" s="28">
        <v>104</v>
      </c>
      <c r="K21" s="128">
        <f t="shared" si="0"/>
        <v>74.285714285714292</v>
      </c>
      <c r="L21" s="28">
        <v>90</v>
      </c>
      <c r="M21" s="28" t="s">
        <v>103</v>
      </c>
      <c r="N21" s="28">
        <f t="shared" si="1"/>
        <v>20</v>
      </c>
      <c r="O21" s="129">
        <v>1.08</v>
      </c>
      <c r="P21" s="129" t="s">
        <v>104</v>
      </c>
    </row>
    <row r="22" spans="1:16" ht="12.75" customHeight="1" x14ac:dyDescent="0.25">
      <c r="A22" s="135">
        <v>17</v>
      </c>
      <c r="B22" s="33" t="s">
        <v>354</v>
      </c>
      <c r="C22" s="28" t="s">
        <v>35</v>
      </c>
      <c r="D22" s="33" t="s">
        <v>355</v>
      </c>
      <c r="E22" s="28">
        <v>150</v>
      </c>
      <c r="F22" s="28">
        <v>84</v>
      </c>
      <c r="G22" s="28">
        <v>56</v>
      </c>
      <c r="H22" s="28">
        <v>20</v>
      </c>
      <c r="I22" s="28" t="s">
        <v>101</v>
      </c>
      <c r="J22" s="28">
        <v>59</v>
      </c>
      <c r="K22" s="128">
        <f t="shared" si="0"/>
        <v>39.333333333333329</v>
      </c>
      <c r="L22" s="28">
        <v>75</v>
      </c>
      <c r="M22" s="28" t="s">
        <v>100</v>
      </c>
      <c r="N22" s="28">
        <f t="shared" si="1"/>
        <v>55</v>
      </c>
      <c r="O22" s="129">
        <v>1.77</v>
      </c>
      <c r="P22" s="129" t="s">
        <v>103</v>
      </c>
    </row>
    <row r="23" spans="1:16" ht="12.75" customHeight="1" x14ac:dyDescent="0.25">
      <c r="A23" s="135">
        <v>18</v>
      </c>
      <c r="B23" s="33" t="s">
        <v>354</v>
      </c>
      <c r="C23" s="28" t="s">
        <v>35</v>
      </c>
      <c r="D23" s="33" t="s">
        <v>350</v>
      </c>
      <c r="E23" s="28">
        <v>136</v>
      </c>
      <c r="F23" s="28">
        <v>92</v>
      </c>
      <c r="G23" s="28">
        <v>67.599999999999994</v>
      </c>
      <c r="H23" s="28">
        <v>20</v>
      </c>
      <c r="I23" s="28" t="s">
        <v>101</v>
      </c>
      <c r="J23" s="28">
        <v>92</v>
      </c>
      <c r="K23" s="128">
        <f t="shared" si="0"/>
        <v>67.64705882352942</v>
      </c>
      <c r="L23" s="28">
        <v>80</v>
      </c>
      <c r="M23" s="28" t="s">
        <v>102</v>
      </c>
      <c r="N23" s="28">
        <f t="shared" si="1"/>
        <v>60</v>
      </c>
      <c r="O23" s="129">
        <v>2.04</v>
      </c>
      <c r="P23" s="129" t="s">
        <v>102</v>
      </c>
    </row>
    <row r="24" spans="1:16" ht="12.75" customHeight="1" x14ac:dyDescent="0.25">
      <c r="A24" s="135">
        <v>19</v>
      </c>
      <c r="B24" s="33" t="s">
        <v>375</v>
      </c>
      <c r="C24" s="28" t="s">
        <v>35</v>
      </c>
      <c r="D24" s="33" t="s">
        <v>386</v>
      </c>
      <c r="E24" s="28">
        <v>120</v>
      </c>
      <c r="F24" s="28">
        <v>73</v>
      </c>
      <c r="G24" s="28">
        <v>60.8</v>
      </c>
      <c r="H24" s="28">
        <v>70</v>
      </c>
      <c r="I24" s="28" t="s">
        <v>99</v>
      </c>
      <c r="J24" s="28">
        <v>86</v>
      </c>
      <c r="K24" s="128">
        <f t="shared" si="0"/>
        <v>71.666666666666671</v>
      </c>
      <c r="L24" s="28">
        <v>75</v>
      </c>
      <c r="M24" s="28" t="s">
        <v>100</v>
      </c>
      <c r="N24" s="28">
        <f t="shared" si="1"/>
        <v>5</v>
      </c>
      <c r="O24" s="129">
        <v>2.39</v>
      </c>
      <c r="P24" s="129" t="s">
        <v>100</v>
      </c>
    </row>
    <row r="25" spans="1:16" ht="12.75" customHeight="1" x14ac:dyDescent="0.25">
      <c r="A25" s="135">
        <v>20</v>
      </c>
      <c r="B25" s="33" t="s">
        <v>354</v>
      </c>
      <c r="C25" s="28" t="s">
        <v>35</v>
      </c>
      <c r="D25" s="33" t="s">
        <v>387</v>
      </c>
      <c r="E25" s="28">
        <v>118</v>
      </c>
      <c r="F25" s="28">
        <v>83</v>
      </c>
      <c r="G25" s="28">
        <v>70.3</v>
      </c>
      <c r="H25" s="28">
        <v>20</v>
      </c>
      <c r="I25" s="28" t="s">
        <v>101</v>
      </c>
      <c r="J25" s="28">
        <v>59</v>
      </c>
      <c r="K25" s="128">
        <f t="shared" si="0"/>
        <v>50</v>
      </c>
      <c r="L25" s="28">
        <v>80</v>
      </c>
      <c r="M25" s="28" t="s">
        <v>102</v>
      </c>
      <c r="N25" s="28">
        <f t="shared" si="1"/>
        <v>60</v>
      </c>
      <c r="O25" s="129">
        <v>2.14</v>
      </c>
      <c r="P25" s="129" t="s">
        <v>102</v>
      </c>
    </row>
    <row r="26" spans="1:16" ht="12.75" customHeight="1" x14ac:dyDescent="0.25">
      <c r="A26" s="135">
        <v>21</v>
      </c>
      <c r="B26" s="33" t="s">
        <v>354</v>
      </c>
      <c r="C26" s="28" t="s">
        <v>35</v>
      </c>
      <c r="D26" s="33" t="s">
        <v>353</v>
      </c>
      <c r="E26" s="28">
        <v>127</v>
      </c>
      <c r="F26" s="28">
        <v>67</v>
      </c>
      <c r="G26" s="28">
        <v>52.8</v>
      </c>
      <c r="H26" s="28">
        <v>20</v>
      </c>
      <c r="I26" s="28" t="s">
        <v>101</v>
      </c>
      <c r="J26" s="28">
        <v>36</v>
      </c>
      <c r="K26" s="128">
        <f t="shared" si="0"/>
        <v>28.346456692913385</v>
      </c>
      <c r="L26" s="28">
        <v>70</v>
      </c>
      <c r="M26" s="28" t="s">
        <v>99</v>
      </c>
      <c r="N26" s="28">
        <f t="shared" si="1"/>
        <v>50</v>
      </c>
      <c r="O26" s="129">
        <v>1.51</v>
      </c>
      <c r="P26" s="129" t="s">
        <v>103</v>
      </c>
    </row>
    <row r="27" spans="1:16" ht="12.75" customHeight="1" x14ac:dyDescent="0.25">
      <c r="A27" s="135">
        <v>22</v>
      </c>
      <c r="B27" s="33" t="s">
        <v>354</v>
      </c>
      <c r="C27" s="28" t="s">
        <v>42</v>
      </c>
      <c r="D27" s="33" t="s">
        <v>388</v>
      </c>
      <c r="E27" s="28">
        <v>111</v>
      </c>
      <c r="F27" s="28">
        <v>27</v>
      </c>
      <c r="G27" s="28">
        <v>24.3</v>
      </c>
      <c r="H27" s="28">
        <v>20</v>
      </c>
      <c r="I27" s="28" t="s">
        <v>101</v>
      </c>
      <c r="J27" s="28">
        <v>24</v>
      </c>
      <c r="K27" s="128">
        <f t="shared" si="0"/>
        <v>21.621621621621621</v>
      </c>
      <c r="L27" s="28">
        <v>75</v>
      </c>
      <c r="M27" s="28" t="s">
        <v>100</v>
      </c>
      <c r="N27" s="28">
        <f t="shared" si="1"/>
        <v>55</v>
      </c>
      <c r="O27" s="129">
        <v>2.57</v>
      </c>
      <c r="P27" s="129" t="s">
        <v>100</v>
      </c>
    </row>
    <row r="28" spans="1:16" ht="12.75" customHeight="1" x14ac:dyDescent="0.25">
      <c r="A28" s="135">
        <v>23</v>
      </c>
      <c r="B28" s="33" t="s">
        <v>354</v>
      </c>
      <c r="C28" s="28" t="s">
        <v>42</v>
      </c>
      <c r="D28" s="33" t="s">
        <v>389</v>
      </c>
      <c r="E28" s="28">
        <v>105</v>
      </c>
      <c r="F28" s="28">
        <v>73</v>
      </c>
      <c r="G28" s="28">
        <v>69.5</v>
      </c>
      <c r="H28" s="28">
        <v>10</v>
      </c>
      <c r="I28" s="28" t="s">
        <v>101</v>
      </c>
      <c r="J28" s="28">
        <v>86</v>
      </c>
      <c r="K28" s="128">
        <f t="shared" si="0"/>
        <v>81.904761904761898</v>
      </c>
      <c r="L28" s="28">
        <v>75</v>
      </c>
      <c r="M28" s="28" t="s">
        <v>100</v>
      </c>
      <c r="N28" s="28">
        <f t="shared" si="1"/>
        <v>65</v>
      </c>
      <c r="O28" s="129">
        <v>1.9</v>
      </c>
      <c r="P28" s="129" t="s">
        <v>103</v>
      </c>
    </row>
    <row r="29" spans="1:16" ht="12.75" customHeight="1" x14ac:dyDescent="0.25">
      <c r="A29" s="135">
        <v>24</v>
      </c>
      <c r="B29" s="33" t="s">
        <v>354</v>
      </c>
      <c r="C29" s="28" t="s">
        <v>42</v>
      </c>
      <c r="D29" s="33" t="s">
        <v>377</v>
      </c>
      <c r="E29" s="28">
        <v>140</v>
      </c>
      <c r="F29" s="28">
        <v>41</v>
      </c>
      <c r="G29" s="28">
        <v>29.3</v>
      </c>
      <c r="H29" s="28">
        <v>20</v>
      </c>
      <c r="I29" s="28" t="s">
        <v>101</v>
      </c>
      <c r="J29" s="28">
        <v>7</v>
      </c>
      <c r="K29" s="128">
        <f t="shared" si="0"/>
        <v>5</v>
      </c>
      <c r="L29" s="28">
        <v>50</v>
      </c>
      <c r="M29" s="28" t="s">
        <v>101</v>
      </c>
      <c r="N29" s="28">
        <f t="shared" si="1"/>
        <v>30</v>
      </c>
      <c r="O29" s="129">
        <v>2.4700000000000002</v>
      </c>
      <c r="P29" s="129" t="s">
        <v>102</v>
      </c>
    </row>
    <row r="30" spans="1:16" ht="12.75" customHeight="1" x14ac:dyDescent="0.25">
      <c r="A30" s="135">
        <v>25</v>
      </c>
      <c r="B30" s="33" t="s">
        <v>346</v>
      </c>
      <c r="C30" s="28" t="s">
        <v>42</v>
      </c>
      <c r="D30" s="33" t="s">
        <v>380</v>
      </c>
      <c r="E30" s="28">
        <v>55</v>
      </c>
      <c r="F30" s="28">
        <v>46</v>
      </c>
      <c r="G30" s="28">
        <v>83.63</v>
      </c>
      <c r="H30" s="28">
        <v>20</v>
      </c>
      <c r="I30" s="28" t="s">
        <v>101</v>
      </c>
      <c r="J30" s="28">
        <v>39</v>
      </c>
      <c r="K30" s="128">
        <f t="shared" si="0"/>
        <v>70.909090909090907</v>
      </c>
      <c r="L30" s="28">
        <v>80</v>
      </c>
      <c r="M30" s="28" t="s">
        <v>102</v>
      </c>
      <c r="N30" s="28">
        <f t="shared" si="1"/>
        <v>60</v>
      </c>
      <c r="O30" s="129">
        <v>1.51</v>
      </c>
      <c r="P30" s="129" t="s">
        <v>103</v>
      </c>
    </row>
    <row r="31" spans="1:16" ht="12.75" customHeight="1" x14ac:dyDescent="0.25">
      <c r="A31" s="135">
        <v>26</v>
      </c>
      <c r="B31" s="33" t="s">
        <v>346</v>
      </c>
      <c r="C31" s="28" t="s">
        <v>42</v>
      </c>
      <c r="D31" s="33" t="s">
        <v>381</v>
      </c>
      <c r="E31" s="28">
        <v>112</v>
      </c>
      <c r="F31" s="28">
        <v>97</v>
      </c>
      <c r="G31" s="28">
        <v>86.61</v>
      </c>
      <c r="H31" s="28">
        <v>20</v>
      </c>
      <c r="I31" s="28" t="s">
        <v>101</v>
      </c>
      <c r="J31" s="28">
        <v>100</v>
      </c>
      <c r="K31" s="128">
        <f t="shared" si="0"/>
        <v>89.285714285714292</v>
      </c>
      <c r="L31" s="28">
        <v>80</v>
      </c>
      <c r="M31" s="28" t="s">
        <v>102</v>
      </c>
      <c r="N31" s="28">
        <f t="shared" si="1"/>
        <v>60</v>
      </c>
      <c r="O31" s="129">
        <v>2.48</v>
      </c>
      <c r="P31" s="129" t="s">
        <v>102</v>
      </c>
    </row>
    <row r="32" spans="1:16" x14ac:dyDescent="0.25">
      <c r="A32" s="388" t="s">
        <v>105</v>
      </c>
      <c r="B32" s="351"/>
      <c r="C32" s="351"/>
      <c r="D32" s="352"/>
      <c r="E32" s="131">
        <f>SUM(E6:E31)</f>
        <v>2482</v>
      </c>
      <c r="F32" s="131">
        <f>SUM(F6:F31)</f>
        <v>1682</v>
      </c>
      <c r="G32" s="132">
        <f>SUM(F32/E32*100)</f>
        <v>67.767929089443996</v>
      </c>
      <c r="H32" s="133"/>
      <c r="I32" s="131" t="s">
        <v>101</v>
      </c>
      <c r="J32" s="131">
        <f>SUM(J6:J31)</f>
        <v>1557</v>
      </c>
      <c r="K32" s="132">
        <f>SUM(J32/E32*100)</f>
        <v>62.731668009669619</v>
      </c>
      <c r="L32" s="131"/>
      <c r="M32" s="131" t="s">
        <v>102</v>
      </c>
      <c r="N32" s="131"/>
      <c r="O32" s="131"/>
      <c r="P32" s="131" t="s">
        <v>103</v>
      </c>
    </row>
    <row r="35" spans="9:9" x14ac:dyDescent="0.25">
      <c r="I35" s="134"/>
    </row>
  </sheetData>
  <mergeCells count="19">
    <mergeCell ref="A1:P1"/>
    <mergeCell ref="A2:A5"/>
    <mergeCell ref="B2:B5"/>
    <mergeCell ref="C2:C5"/>
    <mergeCell ref="D2:D5"/>
    <mergeCell ref="E2:E5"/>
    <mergeCell ref="F2:I3"/>
    <mergeCell ref="J2:M3"/>
    <mergeCell ref="N2:N5"/>
    <mergeCell ref="O2:P3"/>
    <mergeCell ref="O4:O5"/>
    <mergeCell ref="P4:P5"/>
    <mergeCell ref="A32:D32"/>
    <mergeCell ref="F4:F5"/>
    <mergeCell ref="G4:G5"/>
    <mergeCell ref="H4:I4"/>
    <mergeCell ref="J4:J5"/>
    <mergeCell ref="K4:K5"/>
    <mergeCell ref="L4:M4"/>
  </mergeCells>
  <pageMargins left="0.7" right="0.7" top="0.75" bottom="0.75" header="0.3" footer="0.3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1"/>
  <sheetViews>
    <sheetView topLeftCell="A123" workbookViewId="0">
      <selection sqref="A1:P151"/>
    </sheetView>
  </sheetViews>
  <sheetFormatPr defaultRowHeight="15" x14ac:dyDescent="0.25"/>
  <cols>
    <col min="1" max="1" width="4.28515625" customWidth="1"/>
    <col min="2" max="2" width="11.7109375" customWidth="1"/>
    <col min="3" max="3" width="7" customWidth="1"/>
    <col min="4" max="4" width="44.5703125" customWidth="1"/>
    <col min="5" max="5" width="6.5703125" customWidth="1"/>
    <col min="6" max="7" width="6.7109375" customWidth="1"/>
    <col min="8" max="9" width="5.7109375" customWidth="1"/>
    <col min="10" max="11" width="6.7109375" customWidth="1"/>
    <col min="12" max="13" width="5.7109375" customWidth="1"/>
    <col min="14" max="14" width="9.5703125" customWidth="1"/>
    <col min="15" max="16" width="5.7109375" customWidth="1"/>
  </cols>
  <sheetData>
    <row r="1" spans="1:20" ht="31.5" customHeight="1" x14ac:dyDescent="0.25">
      <c r="A1" s="301" t="s">
        <v>976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164"/>
      <c r="R1" s="164"/>
      <c r="S1" s="164"/>
      <c r="T1" s="164"/>
    </row>
    <row r="2" spans="1:20" ht="16.5" customHeight="1" x14ac:dyDescent="0.25">
      <c r="A2" s="362" t="s">
        <v>22</v>
      </c>
      <c r="B2" s="395" t="s">
        <v>23</v>
      </c>
      <c r="C2" s="395" t="s">
        <v>24</v>
      </c>
      <c r="D2" s="362" t="s">
        <v>25</v>
      </c>
      <c r="E2" s="365" t="s">
        <v>342</v>
      </c>
      <c r="F2" s="368" t="s">
        <v>92</v>
      </c>
      <c r="G2" s="369"/>
      <c r="H2" s="369"/>
      <c r="I2" s="370"/>
      <c r="J2" s="374" t="s">
        <v>93</v>
      </c>
      <c r="K2" s="375"/>
      <c r="L2" s="375"/>
      <c r="M2" s="376"/>
      <c r="N2" s="380" t="s">
        <v>343</v>
      </c>
      <c r="O2" s="398" t="s">
        <v>94</v>
      </c>
      <c r="P2" s="398"/>
      <c r="Q2" s="107"/>
      <c r="R2" s="107"/>
      <c r="S2" s="107"/>
      <c r="T2" s="107"/>
    </row>
    <row r="3" spans="1:20" ht="24" customHeight="1" x14ac:dyDescent="0.25">
      <c r="A3" s="363"/>
      <c r="B3" s="396"/>
      <c r="C3" s="396"/>
      <c r="D3" s="363"/>
      <c r="E3" s="366"/>
      <c r="F3" s="371"/>
      <c r="G3" s="372"/>
      <c r="H3" s="372"/>
      <c r="I3" s="373"/>
      <c r="J3" s="377"/>
      <c r="K3" s="378"/>
      <c r="L3" s="378"/>
      <c r="M3" s="379"/>
      <c r="N3" s="381"/>
      <c r="O3" s="398"/>
      <c r="P3" s="398"/>
    </row>
    <row r="4" spans="1:20" ht="26.25" customHeight="1" x14ac:dyDescent="0.25">
      <c r="A4" s="363"/>
      <c r="B4" s="396"/>
      <c r="C4" s="396"/>
      <c r="D4" s="363"/>
      <c r="E4" s="366"/>
      <c r="F4" s="283" t="s">
        <v>95</v>
      </c>
      <c r="G4" s="283" t="s">
        <v>96</v>
      </c>
      <c r="H4" s="355" t="s">
        <v>344</v>
      </c>
      <c r="I4" s="356"/>
      <c r="J4" s="357" t="s">
        <v>95</v>
      </c>
      <c r="K4" s="357" t="s">
        <v>96</v>
      </c>
      <c r="L4" s="271" t="s">
        <v>344</v>
      </c>
      <c r="M4" s="359"/>
      <c r="N4" s="381"/>
      <c r="O4" s="391" t="s">
        <v>14</v>
      </c>
      <c r="P4" s="391" t="s">
        <v>345</v>
      </c>
    </row>
    <row r="5" spans="1:20" ht="46.5" customHeight="1" x14ac:dyDescent="0.25">
      <c r="A5" s="364"/>
      <c r="B5" s="397"/>
      <c r="C5" s="397"/>
      <c r="D5" s="364"/>
      <c r="E5" s="367"/>
      <c r="F5" s="354"/>
      <c r="G5" s="354"/>
      <c r="H5" s="38" t="s">
        <v>14</v>
      </c>
      <c r="I5" s="38" t="s">
        <v>97</v>
      </c>
      <c r="J5" s="358"/>
      <c r="K5" s="358"/>
      <c r="L5" s="40" t="s">
        <v>14</v>
      </c>
      <c r="M5" s="40" t="s">
        <v>97</v>
      </c>
      <c r="N5" s="382"/>
      <c r="O5" s="391"/>
      <c r="P5" s="391"/>
    </row>
    <row r="6" spans="1:20" ht="12.75" customHeight="1" x14ac:dyDescent="0.25">
      <c r="A6" s="135">
        <v>1</v>
      </c>
      <c r="B6" s="154" t="s">
        <v>508</v>
      </c>
      <c r="C6" s="28" t="s">
        <v>109</v>
      </c>
      <c r="D6" s="29" t="s">
        <v>507</v>
      </c>
      <c r="E6" s="28">
        <v>30</v>
      </c>
      <c r="F6" s="28">
        <v>30</v>
      </c>
      <c r="G6" s="128">
        <f>SUM(F6/E6*100)</f>
        <v>100</v>
      </c>
      <c r="H6" s="28">
        <v>43.8</v>
      </c>
      <c r="I6" s="28" t="s">
        <v>101</v>
      </c>
      <c r="J6" s="28">
        <v>30</v>
      </c>
      <c r="K6" s="128">
        <f>SUM(J6/E6*100)</f>
        <v>100</v>
      </c>
      <c r="L6" s="28">
        <v>73.8</v>
      </c>
      <c r="M6" s="28" t="s">
        <v>100</v>
      </c>
      <c r="N6" s="128">
        <f>SUM(L6-H6)</f>
        <v>30</v>
      </c>
      <c r="O6" s="155">
        <v>2.79</v>
      </c>
      <c r="P6" s="211" t="s">
        <v>100</v>
      </c>
    </row>
    <row r="7" spans="1:20" ht="12.75" customHeight="1" x14ac:dyDescent="0.25">
      <c r="A7" s="135">
        <v>2</v>
      </c>
      <c r="B7" s="154" t="s">
        <v>509</v>
      </c>
      <c r="C7" s="28" t="s">
        <v>109</v>
      </c>
      <c r="D7" s="144" t="s">
        <v>667</v>
      </c>
      <c r="E7" s="28">
        <v>61</v>
      </c>
      <c r="F7" s="28">
        <v>51</v>
      </c>
      <c r="G7" s="128">
        <f t="shared" ref="G7:G70" si="0">SUM(F7/E7*100)</f>
        <v>83.606557377049185</v>
      </c>
      <c r="H7" s="142">
        <v>32.5</v>
      </c>
      <c r="I7" s="142" t="s">
        <v>101</v>
      </c>
      <c r="J7" s="142">
        <v>46</v>
      </c>
      <c r="K7" s="156">
        <f t="shared" ref="K7:K70" si="1">SUM(J7/E7*100)</f>
        <v>75.409836065573771</v>
      </c>
      <c r="L7" s="142">
        <v>75.2</v>
      </c>
      <c r="M7" s="142" t="s">
        <v>100</v>
      </c>
      <c r="N7" s="128">
        <f t="shared" ref="N7:N70" si="2">SUM(L7-H7)</f>
        <v>42.7</v>
      </c>
      <c r="O7" s="155">
        <v>2.67</v>
      </c>
      <c r="P7" s="211" t="s">
        <v>100</v>
      </c>
    </row>
    <row r="8" spans="1:20" ht="12.75" customHeight="1" x14ac:dyDescent="0.25">
      <c r="A8" s="135">
        <v>3</v>
      </c>
      <c r="B8" s="154" t="s">
        <v>511</v>
      </c>
      <c r="C8" s="28" t="s">
        <v>109</v>
      </c>
      <c r="D8" s="29" t="s">
        <v>504</v>
      </c>
      <c r="E8" s="28">
        <v>44</v>
      </c>
      <c r="F8" s="28">
        <v>44</v>
      </c>
      <c r="G8" s="128">
        <f t="shared" si="0"/>
        <v>100</v>
      </c>
      <c r="H8" s="142">
        <v>63.5</v>
      </c>
      <c r="I8" s="142" t="s">
        <v>101</v>
      </c>
      <c r="J8" s="142">
        <v>44</v>
      </c>
      <c r="K8" s="156">
        <f t="shared" si="1"/>
        <v>100</v>
      </c>
      <c r="L8" s="142">
        <v>65</v>
      </c>
      <c r="M8" s="142" t="s">
        <v>99</v>
      </c>
      <c r="N8" s="128">
        <f t="shared" si="2"/>
        <v>1.5</v>
      </c>
      <c r="O8" s="155">
        <v>2.82</v>
      </c>
      <c r="P8" s="211" t="s">
        <v>100</v>
      </c>
    </row>
    <row r="9" spans="1:20" ht="12.75" customHeight="1" x14ac:dyDescent="0.25">
      <c r="A9" s="135">
        <v>4</v>
      </c>
      <c r="B9" s="154" t="s">
        <v>512</v>
      </c>
      <c r="C9" s="28" t="s">
        <v>109</v>
      </c>
      <c r="D9" s="144" t="s">
        <v>513</v>
      </c>
      <c r="E9" s="28">
        <v>21</v>
      </c>
      <c r="F9" s="28">
        <v>18</v>
      </c>
      <c r="G9" s="128">
        <f t="shared" si="0"/>
        <v>85.714285714285708</v>
      </c>
      <c r="H9" s="142">
        <v>28.8</v>
      </c>
      <c r="I9" s="142" t="s">
        <v>101</v>
      </c>
      <c r="J9" s="142">
        <v>14</v>
      </c>
      <c r="K9" s="156">
        <f t="shared" si="1"/>
        <v>66.666666666666657</v>
      </c>
      <c r="L9" s="142">
        <v>85</v>
      </c>
      <c r="M9" s="142" t="s">
        <v>102</v>
      </c>
      <c r="N9" s="128">
        <f t="shared" si="2"/>
        <v>56.2</v>
      </c>
      <c r="O9" s="155">
        <v>2.48</v>
      </c>
      <c r="P9" s="211" t="s">
        <v>102</v>
      </c>
    </row>
    <row r="10" spans="1:20" ht="12.75" customHeight="1" x14ac:dyDescent="0.25">
      <c r="A10" s="135">
        <v>5</v>
      </c>
      <c r="B10" s="154" t="s">
        <v>514</v>
      </c>
      <c r="C10" s="28" t="s">
        <v>109</v>
      </c>
      <c r="D10" s="29" t="s">
        <v>515</v>
      </c>
      <c r="E10" s="28">
        <v>14</v>
      </c>
      <c r="F10" s="28">
        <v>14</v>
      </c>
      <c r="G10" s="128">
        <f t="shared" si="0"/>
        <v>100</v>
      </c>
      <c r="H10" s="142">
        <v>25.71</v>
      </c>
      <c r="I10" s="142" t="s">
        <v>101</v>
      </c>
      <c r="J10" s="142">
        <v>6</v>
      </c>
      <c r="K10" s="156">
        <f t="shared" si="1"/>
        <v>42.857142857142854</v>
      </c>
      <c r="L10" s="142">
        <v>60</v>
      </c>
      <c r="M10" s="142" t="s">
        <v>101</v>
      </c>
      <c r="N10" s="128">
        <f t="shared" si="2"/>
        <v>34.29</v>
      </c>
      <c r="O10" s="155">
        <v>2.48</v>
      </c>
      <c r="P10" s="211" t="s">
        <v>102</v>
      </c>
      <c r="R10" s="157"/>
    </row>
    <row r="11" spans="1:20" ht="12.75" customHeight="1" x14ac:dyDescent="0.25">
      <c r="A11" s="135">
        <v>6</v>
      </c>
      <c r="B11" s="154" t="s">
        <v>516</v>
      </c>
      <c r="C11" s="28" t="s">
        <v>109</v>
      </c>
      <c r="D11" s="29" t="s">
        <v>517</v>
      </c>
      <c r="E11" s="28">
        <v>1</v>
      </c>
      <c r="F11" s="28">
        <v>1</v>
      </c>
      <c r="G11" s="128">
        <f t="shared" si="0"/>
        <v>100</v>
      </c>
      <c r="H11" s="142">
        <v>15</v>
      </c>
      <c r="I11" s="142" t="s">
        <v>101</v>
      </c>
      <c r="J11" s="142">
        <v>1</v>
      </c>
      <c r="K11" s="156">
        <f t="shared" si="1"/>
        <v>100</v>
      </c>
      <c r="L11" s="142">
        <v>65</v>
      </c>
      <c r="M11" s="142" t="s">
        <v>99</v>
      </c>
      <c r="N11" s="128">
        <f t="shared" si="2"/>
        <v>50</v>
      </c>
      <c r="O11" s="155">
        <v>4</v>
      </c>
      <c r="P11" s="211" t="s">
        <v>101</v>
      </c>
    </row>
    <row r="12" spans="1:20" ht="12.75" customHeight="1" x14ac:dyDescent="0.25">
      <c r="A12" s="135">
        <v>7</v>
      </c>
      <c r="B12" s="154" t="s">
        <v>518</v>
      </c>
      <c r="C12" s="28" t="s">
        <v>109</v>
      </c>
      <c r="D12" s="29" t="s">
        <v>519</v>
      </c>
      <c r="E12" s="28">
        <v>2</v>
      </c>
      <c r="F12" s="28">
        <v>2</v>
      </c>
      <c r="G12" s="128">
        <f t="shared" si="0"/>
        <v>100</v>
      </c>
      <c r="H12" s="142">
        <v>41</v>
      </c>
      <c r="I12" s="142" t="s">
        <v>101</v>
      </c>
      <c r="J12" s="142">
        <v>2</v>
      </c>
      <c r="K12" s="156">
        <f t="shared" si="1"/>
        <v>100</v>
      </c>
      <c r="L12" s="142">
        <v>92</v>
      </c>
      <c r="M12" s="142" t="s">
        <v>103</v>
      </c>
      <c r="N12" s="128">
        <f t="shared" si="2"/>
        <v>51</v>
      </c>
      <c r="O12" s="155">
        <v>1.75</v>
      </c>
      <c r="P12" s="211" t="s">
        <v>100</v>
      </c>
    </row>
    <row r="13" spans="1:20" ht="12.75" customHeight="1" x14ac:dyDescent="0.25">
      <c r="A13" s="135">
        <v>8</v>
      </c>
      <c r="B13" s="154" t="s">
        <v>520</v>
      </c>
      <c r="C13" s="28" t="s">
        <v>109</v>
      </c>
      <c r="D13" s="29" t="s">
        <v>521</v>
      </c>
      <c r="E13" s="28">
        <v>2</v>
      </c>
      <c r="F13" s="28">
        <v>2</v>
      </c>
      <c r="G13" s="128">
        <f t="shared" si="0"/>
        <v>100</v>
      </c>
      <c r="H13" s="142">
        <v>15</v>
      </c>
      <c r="I13" s="142" t="s">
        <v>101</v>
      </c>
      <c r="J13" s="142">
        <v>2</v>
      </c>
      <c r="K13" s="156">
        <f t="shared" si="1"/>
        <v>100</v>
      </c>
      <c r="L13" s="142">
        <v>75</v>
      </c>
      <c r="M13" s="142" t="s">
        <v>100</v>
      </c>
      <c r="N13" s="128">
        <f t="shared" si="2"/>
        <v>60</v>
      </c>
      <c r="O13" s="155">
        <v>2.25</v>
      </c>
      <c r="P13" s="211" t="s">
        <v>102</v>
      </c>
    </row>
    <row r="14" spans="1:20" ht="12.75" customHeight="1" x14ac:dyDescent="0.25">
      <c r="A14" s="135">
        <v>9</v>
      </c>
      <c r="B14" s="154" t="s">
        <v>522</v>
      </c>
      <c r="C14" s="28" t="s">
        <v>109</v>
      </c>
      <c r="D14" s="29" t="s">
        <v>523</v>
      </c>
      <c r="E14" s="28">
        <v>1</v>
      </c>
      <c r="F14" s="28">
        <v>1</v>
      </c>
      <c r="G14" s="128">
        <f t="shared" si="0"/>
        <v>100</v>
      </c>
      <c r="H14" s="142">
        <v>37</v>
      </c>
      <c r="I14" s="142" t="s">
        <v>101</v>
      </c>
      <c r="J14" s="142">
        <v>1</v>
      </c>
      <c r="K14" s="156">
        <f t="shared" si="1"/>
        <v>100</v>
      </c>
      <c r="L14" s="142">
        <v>89</v>
      </c>
      <c r="M14" s="142" t="s">
        <v>103</v>
      </c>
      <c r="N14" s="128">
        <f t="shared" si="2"/>
        <v>52</v>
      </c>
      <c r="O14" s="155">
        <v>1.5</v>
      </c>
      <c r="P14" s="211" t="s">
        <v>103</v>
      </c>
    </row>
    <row r="15" spans="1:20" ht="12.75" customHeight="1" x14ac:dyDescent="0.25">
      <c r="A15" s="135">
        <v>10</v>
      </c>
      <c r="B15" s="154" t="s">
        <v>524</v>
      </c>
      <c r="C15" s="28" t="s">
        <v>109</v>
      </c>
      <c r="D15" s="29" t="s">
        <v>525</v>
      </c>
      <c r="E15" s="28">
        <v>1</v>
      </c>
      <c r="F15" s="28">
        <v>1</v>
      </c>
      <c r="G15" s="128">
        <f t="shared" si="0"/>
        <v>100</v>
      </c>
      <c r="H15" s="142">
        <v>43</v>
      </c>
      <c r="I15" s="142" t="s">
        <v>101</v>
      </c>
      <c r="J15" s="142">
        <v>1</v>
      </c>
      <c r="K15" s="156">
        <f t="shared" si="1"/>
        <v>100</v>
      </c>
      <c r="L15" s="142">
        <v>93</v>
      </c>
      <c r="M15" s="142" t="s">
        <v>103</v>
      </c>
      <c r="N15" s="128">
        <f t="shared" si="2"/>
        <v>50</v>
      </c>
      <c r="O15" s="155">
        <v>1</v>
      </c>
      <c r="P15" s="211" t="s">
        <v>104</v>
      </c>
    </row>
    <row r="16" spans="1:20" ht="12.75" customHeight="1" x14ac:dyDescent="0.25">
      <c r="A16" s="135">
        <v>11</v>
      </c>
      <c r="B16" s="154" t="s">
        <v>526</v>
      </c>
      <c r="C16" s="28" t="s">
        <v>109</v>
      </c>
      <c r="D16" s="29" t="s">
        <v>428</v>
      </c>
      <c r="E16" s="28">
        <v>58</v>
      </c>
      <c r="F16" s="28">
        <v>35</v>
      </c>
      <c r="G16" s="128">
        <f t="shared" si="0"/>
        <v>60.344827586206897</v>
      </c>
      <c r="H16" s="142">
        <v>38</v>
      </c>
      <c r="I16" s="142" t="s">
        <v>101</v>
      </c>
      <c r="J16" s="142">
        <v>42</v>
      </c>
      <c r="K16" s="156">
        <f t="shared" si="1"/>
        <v>72.41379310344827</v>
      </c>
      <c r="L16" s="142">
        <v>53</v>
      </c>
      <c r="M16" s="142" t="s">
        <v>101</v>
      </c>
      <c r="N16" s="128">
        <f t="shared" si="2"/>
        <v>15</v>
      </c>
      <c r="O16" s="155">
        <v>3.31</v>
      </c>
      <c r="P16" s="211" t="s">
        <v>99</v>
      </c>
    </row>
    <row r="17" spans="1:16" ht="12.75" customHeight="1" x14ac:dyDescent="0.25">
      <c r="A17" s="135">
        <v>12</v>
      </c>
      <c r="B17" s="154" t="s">
        <v>527</v>
      </c>
      <c r="C17" s="28" t="s">
        <v>109</v>
      </c>
      <c r="D17" s="29" t="s">
        <v>528</v>
      </c>
      <c r="E17" s="28">
        <v>42</v>
      </c>
      <c r="F17" s="28">
        <v>38</v>
      </c>
      <c r="G17" s="128">
        <f t="shared" si="0"/>
        <v>90.476190476190482</v>
      </c>
      <c r="H17" s="142">
        <v>23</v>
      </c>
      <c r="I17" s="142" t="s">
        <v>101</v>
      </c>
      <c r="J17" s="142">
        <v>34</v>
      </c>
      <c r="K17" s="156">
        <f t="shared" si="1"/>
        <v>80.952380952380949</v>
      </c>
      <c r="L17" s="142">
        <v>92</v>
      </c>
      <c r="M17" s="142" t="s">
        <v>103</v>
      </c>
      <c r="N17" s="128">
        <f t="shared" si="2"/>
        <v>69</v>
      </c>
      <c r="O17" s="155">
        <v>2.7</v>
      </c>
      <c r="P17" s="211" t="s">
        <v>100</v>
      </c>
    </row>
    <row r="18" spans="1:16" ht="12.75" customHeight="1" x14ac:dyDescent="0.25">
      <c r="A18" s="135">
        <v>13</v>
      </c>
      <c r="B18" s="154" t="s">
        <v>529</v>
      </c>
      <c r="C18" s="28" t="s">
        <v>109</v>
      </c>
      <c r="D18" s="29" t="s">
        <v>438</v>
      </c>
      <c r="E18" s="28">
        <v>44</v>
      </c>
      <c r="F18" s="28">
        <v>37</v>
      </c>
      <c r="G18" s="128">
        <f t="shared" si="0"/>
        <v>84.090909090909093</v>
      </c>
      <c r="H18" s="142">
        <v>55</v>
      </c>
      <c r="I18" s="142" t="s">
        <v>101</v>
      </c>
      <c r="J18" s="142">
        <v>38</v>
      </c>
      <c r="K18" s="156">
        <f t="shared" si="1"/>
        <v>86.36363636363636</v>
      </c>
      <c r="L18" s="142">
        <v>94</v>
      </c>
      <c r="M18" s="142" t="s">
        <v>104</v>
      </c>
      <c r="N18" s="128">
        <f t="shared" si="2"/>
        <v>39</v>
      </c>
      <c r="O18" s="155">
        <v>2.06</v>
      </c>
      <c r="P18" s="211" t="s">
        <v>102</v>
      </c>
    </row>
    <row r="19" spans="1:16" ht="12.75" customHeight="1" x14ac:dyDescent="0.25">
      <c r="A19" s="135">
        <v>14</v>
      </c>
      <c r="B19" s="154" t="s">
        <v>530</v>
      </c>
      <c r="C19" s="28" t="s">
        <v>109</v>
      </c>
      <c r="D19" s="29" t="s">
        <v>531</v>
      </c>
      <c r="E19" s="28">
        <v>37</v>
      </c>
      <c r="F19" s="28">
        <v>37</v>
      </c>
      <c r="G19" s="128">
        <f t="shared" si="0"/>
        <v>100</v>
      </c>
      <c r="H19" s="142">
        <v>73.900000000000006</v>
      </c>
      <c r="I19" s="142" t="s">
        <v>100</v>
      </c>
      <c r="J19" s="142">
        <v>33</v>
      </c>
      <c r="K19" s="156">
        <f t="shared" si="1"/>
        <v>89.189189189189193</v>
      </c>
      <c r="L19" s="142">
        <v>91.2</v>
      </c>
      <c r="M19" s="142" t="s">
        <v>103</v>
      </c>
      <c r="N19" s="128">
        <f t="shared" si="2"/>
        <v>17.299999999999997</v>
      </c>
      <c r="O19" s="155">
        <v>3.03</v>
      </c>
      <c r="P19" s="211" t="s">
        <v>99</v>
      </c>
    </row>
    <row r="20" spans="1:16" ht="12.75" customHeight="1" x14ac:dyDescent="0.25">
      <c r="A20" s="135">
        <v>15</v>
      </c>
      <c r="B20" s="154" t="s">
        <v>532</v>
      </c>
      <c r="C20" s="28" t="s">
        <v>109</v>
      </c>
      <c r="D20" s="29" t="s">
        <v>533</v>
      </c>
      <c r="E20" s="28">
        <v>44</v>
      </c>
      <c r="F20" s="28">
        <v>40</v>
      </c>
      <c r="G20" s="128">
        <f t="shared" si="0"/>
        <v>90.909090909090907</v>
      </c>
      <c r="H20" s="142">
        <v>66</v>
      </c>
      <c r="I20" s="142" t="s">
        <v>99</v>
      </c>
      <c r="J20" s="142">
        <v>38</v>
      </c>
      <c r="K20" s="156">
        <f t="shared" si="1"/>
        <v>86.36363636363636</v>
      </c>
      <c r="L20" s="142">
        <v>81</v>
      </c>
      <c r="M20" s="142" t="s">
        <v>102</v>
      </c>
      <c r="N20" s="128">
        <f t="shared" si="2"/>
        <v>15</v>
      </c>
      <c r="O20" s="155">
        <v>2.94</v>
      </c>
      <c r="P20" s="211" t="s">
        <v>100</v>
      </c>
    </row>
    <row r="21" spans="1:16" ht="12.75" customHeight="1" x14ac:dyDescent="0.25">
      <c r="A21" s="135">
        <v>16</v>
      </c>
      <c r="B21" s="154" t="s">
        <v>534</v>
      </c>
      <c r="C21" s="28" t="s">
        <v>109</v>
      </c>
      <c r="D21" s="29" t="s">
        <v>535</v>
      </c>
      <c r="E21" s="28">
        <v>27</v>
      </c>
      <c r="F21" s="28">
        <v>26</v>
      </c>
      <c r="G21" s="128">
        <f t="shared" si="0"/>
        <v>96.296296296296291</v>
      </c>
      <c r="H21" s="142">
        <v>50</v>
      </c>
      <c r="I21" s="142" t="s">
        <v>101</v>
      </c>
      <c r="J21" s="142">
        <v>26</v>
      </c>
      <c r="K21" s="156">
        <f t="shared" si="1"/>
        <v>96.296296296296291</v>
      </c>
      <c r="L21" s="142">
        <v>69</v>
      </c>
      <c r="M21" s="142" t="s">
        <v>99</v>
      </c>
      <c r="N21" s="128">
        <f t="shared" si="2"/>
        <v>19</v>
      </c>
      <c r="O21" s="155">
        <v>2.52</v>
      </c>
      <c r="P21" s="211" t="s">
        <v>100</v>
      </c>
    </row>
    <row r="22" spans="1:16" ht="12.75" customHeight="1" x14ac:dyDescent="0.25">
      <c r="A22" s="135">
        <v>17</v>
      </c>
      <c r="B22" s="154" t="s">
        <v>536</v>
      </c>
      <c r="C22" s="28" t="s">
        <v>109</v>
      </c>
      <c r="D22" s="29" t="s">
        <v>537</v>
      </c>
      <c r="E22" s="28">
        <v>29</v>
      </c>
      <c r="F22" s="28">
        <v>29</v>
      </c>
      <c r="G22" s="128">
        <f t="shared" si="0"/>
        <v>100</v>
      </c>
      <c r="H22" s="142">
        <v>29</v>
      </c>
      <c r="I22" s="142" t="s">
        <v>101</v>
      </c>
      <c r="J22" s="142">
        <v>25</v>
      </c>
      <c r="K22" s="156">
        <f t="shared" si="1"/>
        <v>86.206896551724128</v>
      </c>
      <c r="L22" s="142">
        <v>80</v>
      </c>
      <c r="M22" s="142" t="s">
        <v>102</v>
      </c>
      <c r="N22" s="128">
        <f t="shared" si="2"/>
        <v>51</v>
      </c>
      <c r="O22" s="155">
        <v>2.27</v>
      </c>
      <c r="P22" s="211" t="s">
        <v>102</v>
      </c>
    </row>
    <row r="23" spans="1:16" ht="12.75" customHeight="1" x14ac:dyDescent="0.25">
      <c r="A23" s="135">
        <v>18</v>
      </c>
      <c r="B23" s="154" t="s">
        <v>538</v>
      </c>
      <c r="C23" s="28" t="s">
        <v>109</v>
      </c>
      <c r="D23" s="144" t="s">
        <v>458</v>
      </c>
      <c r="E23" s="28">
        <v>33</v>
      </c>
      <c r="F23" s="28">
        <v>31</v>
      </c>
      <c r="G23" s="128">
        <f t="shared" si="0"/>
        <v>93.939393939393938</v>
      </c>
      <c r="H23" s="142">
        <v>30</v>
      </c>
      <c r="I23" s="142" t="s">
        <v>101</v>
      </c>
      <c r="J23" s="142">
        <v>18</v>
      </c>
      <c r="K23" s="156">
        <f t="shared" si="1"/>
        <v>54.54545454545454</v>
      </c>
      <c r="L23" s="142">
        <v>52</v>
      </c>
      <c r="M23" s="142" t="s">
        <v>101</v>
      </c>
      <c r="N23" s="128">
        <f t="shared" si="2"/>
        <v>22</v>
      </c>
      <c r="O23" s="155">
        <v>3.39</v>
      </c>
      <c r="P23" s="211" t="s">
        <v>99</v>
      </c>
    </row>
    <row r="24" spans="1:16" ht="12.75" customHeight="1" x14ac:dyDescent="0.25">
      <c r="A24" s="135">
        <v>19</v>
      </c>
      <c r="B24" s="154" t="s">
        <v>539</v>
      </c>
      <c r="C24" s="28" t="s">
        <v>109</v>
      </c>
      <c r="D24" s="144" t="s">
        <v>540</v>
      </c>
      <c r="E24" s="28">
        <v>30</v>
      </c>
      <c r="F24" s="28">
        <v>25</v>
      </c>
      <c r="G24" s="128">
        <f t="shared" si="0"/>
        <v>83.333333333333343</v>
      </c>
      <c r="H24" s="142">
        <v>45</v>
      </c>
      <c r="I24" s="142" t="s">
        <v>101</v>
      </c>
      <c r="J24" s="142">
        <v>23</v>
      </c>
      <c r="K24" s="156">
        <f t="shared" si="1"/>
        <v>76.666666666666671</v>
      </c>
      <c r="L24" s="142">
        <v>66</v>
      </c>
      <c r="M24" s="142" t="s">
        <v>99</v>
      </c>
      <c r="N24" s="128">
        <f t="shared" si="2"/>
        <v>21</v>
      </c>
      <c r="O24" s="155">
        <v>3.24</v>
      </c>
      <c r="P24" s="211" t="s">
        <v>99</v>
      </c>
    </row>
    <row r="25" spans="1:16" ht="12.75" customHeight="1" x14ac:dyDescent="0.25">
      <c r="A25" s="135">
        <v>20</v>
      </c>
      <c r="B25" s="154" t="s">
        <v>541</v>
      </c>
      <c r="C25" s="28" t="s">
        <v>109</v>
      </c>
      <c r="D25" s="144" t="s">
        <v>470</v>
      </c>
      <c r="E25" s="28">
        <v>12</v>
      </c>
      <c r="F25" s="28">
        <v>12</v>
      </c>
      <c r="G25" s="128">
        <f t="shared" si="0"/>
        <v>100</v>
      </c>
      <c r="H25" s="142">
        <v>50.9</v>
      </c>
      <c r="I25" s="142" t="s">
        <v>101</v>
      </c>
      <c r="J25" s="142">
        <v>12</v>
      </c>
      <c r="K25" s="156">
        <f t="shared" si="1"/>
        <v>100</v>
      </c>
      <c r="L25" s="142">
        <v>75.400000000000006</v>
      </c>
      <c r="M25" s="142" t="s">
        <v>100</v>
      </c>
      <c r="N25" s="128">
        <f t="shared" si="2"/>
        <v>24.500000000000007</v>
      </c>
      <c r="O25" s="155">
        <v>2.82</v>
      </c>
      <c r="P25" s="211" t="s">
        <v>100</v>
      </c>
    </row>
    <row r="26" spans="1:16" ht="12.75" customHeight="1" x14ac:dyDescent="0.25">
      <c r="A26" s="135">
        <v>21</v>
      </c>
      <c r="B26" s="154" t="s">
        <v>542</v>
      </c>
      <c r="C26" s="28" t="s">
        <v>109</v>
      </c>
      <c r="D26" s="144" t="s">
        <v>472</v>
      </c>
      <c r="E26" s="28">
        <v>18</v>
      </c>
      <c r="F26" s="28">
        <v>16</v>
      </c>
      <c r="G26" s="128">
        <f t="shared" si="0"/>
        <v>88.888888888888886</v>
      </c>
      <c r="H26" s="142">
        <v>38</v>
      </c>
      <c r="I26" s="142" t="s">
        <v>101</v>
      </c>
      <c r="J26" s="142">
        <v>16</v>
      </c>
      <c r="K26" s="156">
        <f t="shared" si="1"/>
        <v>88.888888888888886</v>
      </c>
      <c r="L26" s="142">
        <v>55</v>
      </c>
      <c r="M26" s="142" t="s">
        <v>101</v>
      </c>
      <c r="N26" s="128">
        <f t="shared" si="2"/>
        <v>17</v>
      </c>
      <c r="O26" s="155">
        <v>3.05</v>
      </c>
      <c r="P26" s="211" t="s">
        <v>99</v>
      </c>
    </row>
    <row r="27" spans="1:16" ht="12.75" customHeight="1" x14ac:dyDescent="0.25">
      <c r="A27" s="135">
        <v>22</v>
      </c>
      <c r="B27" s="154" t="s">
        <v>543</v>
      </c>
      <c r="C27" s="28" t="s">
        <v>109</v>
      </c>
      <c r="D27" s="144" t="s">
        <v>476</v>
      </c>
      <c r="E27" s="28">
        <v>4</v>
      </c>
      <c r="F27" s="28">
        <v>4</v>
      </c>
      <c r="G27" s="128">
        <f t="shared" si="0"/>
        <v>100</v>
      </c>
      <c r="H27" s="142">
        <v>48.2</v>
      </c>
      <c r="I27" s="142" t="s">
        <v>101</v>
      </c>
      <c r="J27" s="142">
        <v>4</v>
      </c>
      <c r="K27" s="156">
        <f t="shared" si="1"/>
        <v>100</v>
      </c>
      <c r="L27" s="142">
        <v>81.25</v>
      </c>
      <c r="M27" s="142" t="s">
        <v>102</v>
      </c>
      <c r="N27" s="128">
        <f t="shared" si="2"/>
        <v>33.049999999999997</v>
      </c>
      <c r="O27" s="155">
        <v>2.75</v>
      </c>
      <c r="P27" s="211" t="s">
        <v>100</v>
      </c>
    </row>
    <row r="28" spans="1:16" ht="12.75" customHeight="1" x14ac:dyDescent="0.25">
      <c r="A28" s="135">
        <v>23</v>
      </c>
      <c r="B28" s="154" t="s">
        <v>544</v>
      </c>
      <c r="C28" s="28" t="s">
        <v>109</v>
      </c>
      <c r="D28" s="29" t="s">
        <v>545</v>
      </c>
      <c r="E28" s="28">
        <v>11</v>
      </c>
      <c r="F28" s="28">
        <v>10</v>
      </c>
      <c r="G28" s="128">
        <f t="shared" si="0"/>
        <v>90.909090909090907</v>
      </c>
      <c r="H28" s="142">
        <v>36</v>
      </c>
      <c r="I28" s="142" t="s">
        <v>101</v>
      </c>
      <c r="J28" s="142">
        <v>10</v>
      </c>
      <c r="K28" s="156">
        <f t="shared" si="1"/>
        <v>90.909090909090907</v>
      </c>
      <c r="L28" s="142">
        <v>64.5</v>
      </c>
      <c r="M28" s="142" t="s">
        <v>99</v>
      </c>
      <c r="N28" s="128">
        <f t="shared" si="2"/>
        <v>28.5</v>
      </c>
      <c r="O28" s="155">
        <v>3.24</v>
      </c>
      <c r="P28" s="211" t="s">
        <v>99</v>
      </c>
    </row>
    <row r="29" spans="1:16" ht="12.75" customHeight="1" x14ac:dyDescent="0.25">
      <c r="A29" s="135">
        <v>24</v>
      </c>
      <c r="B29" s="154" t="s">
        <v>546</v>
      </c>
      <c r="C29" s="28" t="s">
        <v>109</v>
      </c>
      <c r="D29" s="29" t="s">
        <v>547</v>
      </c>
      <c r="E29" s="28">
        <v>10</v>
      </c>
      <c r="F29" s="28">
        <v>10</v>
      </c>
      <c r="G29" s="128">
        <f t="shared" si="0"/>
        <v>100</v>
      </c>
      <c r="H29" s="142">
        <v>15</v>
      </c>
      <c r="I29" s="142" t="s">
        <v>101</v>
      </c>
      <c r="J29" s="142">
        <v>10</v>
      </c>
      <c r="K29" s="156">
        <f t="shared" si="1"/>
        <v>100</v>
      </c>
      <c r="L29" s="142">
        <v>72</v>
      </c>
      <c r="M29" s="142" t="s">
        <v>99</v>
      </c>
      <c r="N29" s="128">
        <f t="shared" si="2"/>
        <v>57</v>
      </c>
      <c r="O29" s="155">
        <v>2.65</v>
      </c>
      <c r="P29" s="211" t="s">
        <v>100</v>
      </c>
    </row>
    <row r="30" spans="1:16" ht="12.75" customHeight="1" x14ac:dyDescent="0.25">
      <c r="A30" s="135">
        <v>25</v>
      </c>
      <c r="B30" s="154" t="s">
        <v>548</v>
      </c>
      <c r="C30" s="28" t="s">
        <v>109</v>
      </c>
      <c r="D30" s="29" t="s">
        <v>394</v>
      </c>
      <c r="E30" s="28">
        <v>8</v>
      </c>
      <c r="F30" s="28">
        <v>7</v>
      </c>
      <c r="G30" s="128">
        <f t="shared" si="0"/>
        <v>87.5</v>
      </c>
      <c r="H30" s="142">
        <v>39</v>
      </c>
      <c r="I30" s="142" t="s">
        <v>101</v>
      </c>
      <c r="J30" s="142">
        <v>7</v>
      </c>
      <c r="K30" s="156">
        <f t="shared" si="1"/>
        <v>87.5</v>
      </c>
      <c r="L30" s="142">
        <v>67</v>
      </c>
      <c r="M30" s="142" t="s">
        <v>99</v>
      </c>
      <c r="N30" s="128">
        <f t="shared" si="2"/>
        <v>28</v>
      </c>
      <c r="O30" s="155">
        <v>1.38</v>
      </c>
      <c r="P30" s="211" t="s">
        <v>104</v>
      </c>
    </row>
    <row r="31" spans="1:16" ht="12.75" customHeight="1" x14ac:dyDescent="0.25">
      <c r="A31" s="135">
        <v>26</v>
      </c>
      <c r="B31" s="154" t="s">
        <v>549</v>
      </c>
      <c r="C31" s="28" t="s">
        <v>109</v>
      </c>
      <c r="D31" s="29" t="s">
        <v>550</v>
      </c>
      <c r="E31" s="28">
        <v>8</v>
      </c>
      <c r="F31" s="28">
        <v>7</v>
      </c>
      <c r="G31" s="128">
        <f t="shared" si="0"/>
        <v>87.5</v>
      </c>
      <c r="H31" s="142">
        <v>12.4</v>
      </c>
      <c r="I31" s="142" t="s">
        <v>101</v>
      </c>
      <c r="J31" s="142">
        <v>7</v>
      </c>
      <c r="K31" s="156">
        <f t="shared" si="1"/>
        <v>87.5</v>
      </c>
      <c r="L31" s="142">
        <v>44.8</v>
      </c>
      <c r="M31" s="142" t="s">
        <v>101</v>
      </c>
      <c r="N31" s="128">
        <f t="shared" si="2"/>
        <v>32.4</v>
      </c>
      <c r="O31" s="155">
        <v>3.4</v>
      </c>
      <c r="P31" s="211" t="s">
        <v>99</v>
      </c>
    </row>
    <row r="32" spans="1:16" ht="12.75" customHeight="1" x14ac:dyDescent="0.25">
      <c r="A32" s="135">
        <v>27</v>
      </c>
      <c r="B32" s="154" t="s">
        <v>551</v>
      </c>
      <c r="C32" s="28" t="s">
        <v>109</v>
      </c>
      <c r="D32" s="29" t="s">
        <v>552</v>
      </c>
      <c r="E32" s="28">
        <v>10</v>
      </c>
      <c r="F32" s="28">
        <v>10</v>
      </c>
      <c r="G32" s="128">
        <f t="shared" si="0"/>
        <v>100</v>
      </c>
      <c r="H32" s="142">
        <v>21</v>
      </c>
      <c r="I32" s="142" t="s">
        <v>101</v>
      </c>
      <c r="J32" s="142">
        <v>8</v>
      </c>
      <c r="K32" s="156">
        <f t="shared" si="1"/>
        <v>80</v>
      </c>
      <c r="L32" s="142">
        <v>66</v>
      </c>
      <c r="M32" s="142" t="s">
        <v>99</v>
      </c>
      <c r="N32" s="128">
        <f t="shared" si="2"/>
        <v>45</v>
      </c>
      <c r="O32" s="155">
        <v>3.5</v>
      </c>
      <c r="P32" s="211" t="s">
        <v>101</v>
      </c>
    </row>
    <row r="33" spans="1:16" ht="12.75" customHeight="1" x14ac:dyDescent="0.25">
      <c r="A33" s="135">
        <v>28</v>
      </c>
      <c r="B33" s="154" t="s">
        <v>553</v>
      </c>
      <c r="C33" s="28" t="s">
        <v>109</v>
      </c>
      <c r="D33" s="29" t="s">
        <v>554</v>
      </c>
      <c r="E33" s="28">
        <v>13</v>
      </c>
      <c r="F33" s="28">
        <v>10</v>
      </c>
      <c r="G33" s="128">
        <f t="shared" si="0"/>
        <v>76.923076923076934</v>
      </c>
      <c r="H33" s="142">
        <v>0</v>
      </c>
      <c r="I33" s="142" t="s">
        <v>101</v>
      </c>
      <c r="J33" s="142">
        <v>12</v>
      </c>
      <c r="K33" s="156">
        <f t="shared" si="1"/>
        <v>92.307692307692307</v>
      </c>
      <c r="L33" s="142">
        <v>22.4</v>
      </c>
      <c r="M33" s="142" t="s">
        <v>101</v>
      </c>
      <c r="N33" s="128">
        <f t="shared" si="2"/>
        <v>22.4</v>
      </c>
      <c r="O33" s="155">
        <v>3.12</v>
      </c>
      <c r="P33" s="211" t="s">
        <v>99</v>
      </c>
    </row>
    <row r="34" spans="1:16" ht="12.75" customHeight="1" x14ac:dyDescent="0.25">
      <c r="A34" s="135">
        <v>29</v>
      </c>
      <c r="B34" s="154" t="s">
        <v>555</v>
      </c>
      <c r="C34" s="28" t="s">
        <v>109</v>
      </c>
      <c r="D34" s="29" t="s">
        <v>556</v>
      </c>
      <c r="E34" s="28">
        <v>6</v>
      </c>
      <c r="F34" s="28">
        <v>5</v>
      </c>
      <c r="G34" s="128">
        <f t="shared" si="0"/>
        <v>83.333333333333343</v>
      </c>
      <c r="H34" s="142">
        <v>0</v>
      </c>
      <c r="I34" s="142" t="s">
        <v>101</v>
      </c>
      <c r="J34" s="142">
        <v>6</v>
      </c>
      <c r="K34" s="156">
        <f t="shared" si="1"/>
        <v>100</v>
      </c>
      <c r="L34" s="142">
        <v>64.900000000000006</v>
      </c>
      <c r="M34" s="142" t="s">
        <v>101</v>
      </c>
      <c r="N34" s="128">
        <f t="shared" si="2"/>
        <v>64.900000000000006</v>
      </c>
      <c r="O34" s="155">
        <v>2.79</v>
      </c>
      <c r="P34" s="211" t="s">
        <v>100</v>
      </c>
    </row>
    <row r="35" spans="1:16" ht="12.75" customHeight="1" x14ac:dyDescent="0.25">
      <c r="A35" s="135">
        <v>30</v>
      </c>
      <c r="B35" s="154" t="s">
        <v>557</v>
      </c>
      <c r="C35" s="28" t="s">
        <v>109</v>
      </c>
      <c r="D35" s="29" t="s">
        <v>558</v>
      </c>
      <c r="E35" s="28">
        <v>5</v>
      </c>
      <c r="F35" s="28">
        <v>5</v>
      </c>
      <c r="G35" s="128">
        <f t="shared" si="0"/>
        <v>100</v>
      </c>
      <c r="H35" s="142">
        <v>7.4</v>
      </c>
      <c r="I35" s="142" t="s">
        <v>101</v>
      </c>
      <c r="J35" s="142">
        <v>5</v>
      </c>
      <c r="K35" s="156">
        <f t="shared" si="1"/>
        <v>100</v>
      </c>
      <c r="L35" s="142">
        <v>27.8</v>
      </c>
      <c r="M35" s="142" t="s">
        <v>101</v>
      </c>
      <c r="N35" s="128">
        <f t="shared" si="2"/>
        <v>20.399999999999999</v>
      </c>
      <c r="O35" s="155">
        <v>3.5</v>
      </c>
      <c r="P35" s="211" t="s">
        <v>101</v>
      </c>
    </row>
    <row r="36" spans="1:16" ht="12.75" customHeight="1" x14ac:dyDescent="0.25">
      <c r="A36" s="135">
        <v>31</v>
      </c>
      <c r="B36" s="154" t="s">
        <v>559</v>
      </c>
      <c r="C36" s="28" t="s">
        <v>109</v>
      </c>
      <c r="D36" s="29" t="s">
        <v>560</v>
      </c>
      <c r="E36" s="28">
        <v>10</v>
      </c>
      <c r="F36" s="28">
        <v>10</v>
      </c>
      <c r="G36" s="128">
        <f t="shared" si="0"/>
        <v>100</v>
      </c>
      <c r="H36" s="142">
        <v>0</v>
      </c>
      <c r="I36" s="142" t="s">
        <v>101</v>
      </c>
      <c r="J36" s="142">
        <v>10</v>
      </c>
      <c r="K36" s="156">
        <f t="shared" si="1"/>
        <v>100</v>
      </c>
      <c r="L36" s="142">
        <v>15.8</v>
      </c>
      <c r="M36" s="142" t="s">
        <v>101</v>
      </c>
      <c r="N36" s="128">
        <f t="shared" si="2"/>
        <v>15.8</v>
      </c>
      <c r="O36" s="155">
        <v>3.29</v>
      </c>
      <c r="P36" s="211" t="s">
        <v>99</v>
      </c>
    </row>
    <row r="37" spans="1:16" ht="12.75" customHeight="1" x14ac:dyDescent="0.25">
      <c r="A37" s="135">
        <v>32</v>
      </c>
      <c r="B37" s="154" t="s">
        <v>561</v>
      </c>
      <c r="C37" s="28" t="s">
        <v>109</v>
      </c>
      <c r="D37" s="29" t="s">
        <v>562</v>
      </c>
      <c r="E37" s="28">
        <v>2</v>
      </c>
      <c r="F37" s="28">
        <v>2</v>
      </c>
      <c r="G37" s="128">
        <f t="shared" si="0"/>
        <v>100</v>
      </c>
      <c r="H37" s="142">
        <v>5</v>
      </c>
      <c r="I37" s="142" t="s">
        <v>101</v>
      </c>
      <c r="J37" s="142">
        <v>2</v>
      </c>
      <c r="K37" s="156">
        <f t="shared" si="1"/>
        <v>100</v>
      </c>
      <c r="L37" s="142">
        <v>73.5</v>
      </c>
      <c r="M37" s="142" t="s">
        <v>100</v>
      </c>
      <c r="N37" s="128">
        <f t="shared" si="2"/>
        <v>68.5</v>
      </c>
      <c r="O37" s="155">
        <v>2.75</v>
      </c>
      <c r="P37" s="211" t="s">
        <v>100</v>
      </c>
    </row>
    <row r="38" spans="1:16" ht="12.75" customHeight="1" x14ac:dyDescent="0.25">
      <c r="A38" s="135">
        <v>33</v>
      </c>
      <c r="B38" s="154" t="s">
        <v>563</v>
      </c>
      <c r="C38" s="28" t="s">
        <v>109</v>
      </c>
      <c r="D38" s="29" t="s">
        <v>564</v>
      </c>
      <c r="E38" s="28">
        <v>6</v>
      </c>
      <c r="F38" s="28">
        <v>5</v>
      </c>
      <c r="G38" s="128">
        <f t="shared" si="0"/>
        <v>83.333333333333343</v>
      </c>
      <c r="H38" s="142">
        <v>30</v>
      </c>
      <c r="I38" s="142" t="s">
        <v>101</v>
      </c>
      <c r="J38" s="142">
        <v>5</v>
      </c>
      <c r="K38" s="156">
        <f t="shared" si="1"/>
        <v>83.333333333333343</v>
      </c>
      <c r="L38" s="142">
        <v>83.6</v>
      </c>
      <c r="M38" s="142" t="s">
        <v>103</v>
      </c>
      <c r="N38" s="128">
        <f t="shared" si="2"/>
        <v>53.599999999999994</v>
      </c>
      <c r="O38" s="155">
        <v>2.36</v>
      </c>
      <c r="P38" s="211" t="s">
        <v>102</v>
      </c>
    </row>
    <row r="39" spans="1:16" ht="12.75" customHeight="1" x14ac:dyDescent="0.25">
      <c r="A39" s="135">
        <v>34</v>
      </c>
      <c r="B39" s="154" t="s">
        <v>668</v>
      </c>
      <c r="C39" s="28" t="s">
        <v>109</v>
      </c>
      <c r="D39" s="29" t="s">
        <v>566</v>
      </c>
      <c r="E39" s="28">
        <v>6</v>
      </c>
      <c r="F39" s="28">
        <v>5</v>
      </c>
      <c r="G39" s="128">
        <f t="shared" si="0"/>
        <v>83.333333333333343</v>
      </c>
      <c r="H39" s="142">
        <v>0</v>
      </c>
      <c r="I39" s="142" t="s">
        <v>101</v>
      </c>
      <c r="J39" s="142">
        <v>6</v>
      </c>
      <c r="K39" s="156">
        <f t="shared" si="1"/>
        <v>100</v>
      </c>
      <c r="L39" s="142">
        <v>28.5</v>
      </c>
      <c r="M39" s="142" t="s">
        <v>101</v>
      </c>
      <c r="N39" s="128">
        <f t="shared" si="2"/>
        <v>28.5</v>
      </c>
      <c r="O39" s="155">
        <v>2.73</v>
      </c>
      <c r="P39" s="211" t="s">
        <v>100</v>
      </c>
    </row>
    <row r="40" spans="1:16" ht="12.75" customHeight="1" x14ac:dyDescent="0.25">
      <c r="A40" s="135">
        <v>35</v>
      </c>
      <c r="B40" s="154" t="s">
        <v>584</v>
      </c>
      <c r="C40" s="28" t="s">
        <v>109</v>
      </c>
      <c r="D40" s="29" t="s">
        <v>585</v>
      </c>
      <c r="E40" s="28">
        <v>21</v>
      </c>
      <c r="F40" s="28">
        <v>10</v>
      </c>
      <c r="G40" s="128">
        <f t="shared" si="0"/>
        <v>47.619047619047613</v>
      </c>
      <c r="H40" s="142">
        <v>55</v>
      </c>
      <c r="I40" s="142" t="s">
        <v>101</v>
      </c>
      <c r="J40" s="142">
        <v>10</v>
      </c>
      <c r="K40" s="156">
        <f t="shared" si="1"/>
        <v>47.619047619047613</v>
      </c>
      <c r="L40" s="142">
        <v>68</v>
      </c>
      <c r="M40" s="142" t="s">
        <v>99</v>
      </c>
      <c r="N40" s="128">
        <f t="shared" si="2"/>
        <v>13</v>
      </c>
      <c r="O40" s="155">
        <v>2.9</v>
      </c>
      <c r="P40" s="211" t="s">
        <v>100</v>
      </c>
    </row>
    <row r="41" spans="1:16" ht="12.75" customHeight="1" x14ac:dyDescent="0.25">
      <c r="A41" s="135">
        <v>36</v>
      </c>
      <c r="B41" s="154" t="s">
        <v>586</v>
      </c>
      <c r="C41" s="28" t="s">
        <v>109</v>
      </c>
      <c r="D41" s="29" t="s">
        <v>400</v>
      </c>
      <c r="E41" s="28">
        <v>13</v>
      </c>
      <c r="F41" s="28">
        <v>10</v>
      </c>
      <c r="G41" s="128">
        <f t="shared" si="0"/>
        <v>76.923076923076934</v>
      </c>
      <c r="H41" s="142">
        <v>25</v>
      </c>
      <c r="I41" s="142" t="s">
        <v>101</v>
      </c>
      <c r="J41" s="142">
        <v>9</v>
      </c>
      <c r="K41" s="156">
        <f t="shared" si="1"/>
        <v>69.230769230769226</v>
      </c>
      <c r="L41" s="142">
        <v>83</v>
      </c>
      <c r="M41" s="142" t="s">
        <v>102</v>
      </c>
      <c r="N41" s="128">
        <f t="shared" si="2"/>
        <v>58</v>
      </c>
      <c r="O41" s="155">
        <v>2.77</v>
      </c>
      <c r="P41" s="211" t="s">
        <v>100</v>
      </c>
    </row>
    <row r="42" spans="1:16" ht="12.75" customHeight="1" x14ac:dyDescent="0.25">
      <c r="A42" s="135">
        <v>37</v>
      </c>
      <c r="B42" s="154" t="s">
        <v>587</v>
      </c>
      <c r="C42" s="28" t="s">
        <v>109</v>
      </c>
      <c r="D42" s="29" t="s">
        <v>588</v>
      </c>
      <c r="E42" s="28">
        <v>16</v>
      </c>
      <c r="F42" s="28">
        <v>12</v>
      </c>
      <c r="G42" s="128">
        <f t="shared" si="0"/>
        <v>75</v>
      </c>
      <c r="H42" s="142">
        <v>40.799999999999997</v>
      </c>
      <c r="I42" s="142" t="s">
        <v>101</v>
      </c>
      <c r="J42" s="142">
        <v>12</v>
      </c>
      <c r="K42" s="156">
        <f t="shared" si="1"/>
        <v>75</v>
      </c>
      <c r="L42" s="142">
        <v>73</v>
      </c>
      <c r="M42" s="142" t="s">
        <v>100</v>
      </c>
      <c r="N42" s="128">
        <f t="shared" si="2"/>
        <v>32.200000000000003</v>
      </c>
      <c r="O42" s="155">
        <v>2.76</v>
      </c>
      <c r="P42" s="211" t="s">
        <v>100</v>
      </c>
    </row>
    <row r="43" spans="1:16" ht="12.75" customHeight="1" x14ac:dyDescent="0.25">
      <c r="A43" s="135">
        <v>38</v>
      </c>
      <c r="B43" s="154" t="s">
        <v>589</v>
      </c>
      <c r="C43" s="28" t="s">
        <v>109</v>
      </c>
      <c r="D43" s="29" t="s">
        <v>590</v>
      </c>
      <c r="E43" s="28">
        <v>16</v>
      </c>
      <c r="F43" s="28">
        <v>12</v>
      </c>
      <c r="G43" s="128">
        <f t="shared" si="0"/>
        <v>75</v>
      </c>
      <c r="H43" s="142">
        <v>64.2</v>
      </c>
      <c r="I43" s="142" t="s">
        <v>101</v>
      </c>
      <c r="J43" s="142">
        <v>12</v>
      </c>
      <c r="K43" s="156">
        <f t="shared" si="1"/>
        <v>75</v>
      </c>
      <c r="L43" s="142">
        <v>80.7</v>
      </c>
      <c r="M43" s="142" t="s">
        <v>102</v>
      </c>
      <c r="N43" s="128">
        <f t="shared" si="2"/>
        <v>16.5</v>
      </c>
      <c r="O43" s="155">
        <v>2.39</v>
      </c>
      <c r="P43" s="211" t="s">
        <v>100</v>
      </c>
    </row>
    <row r="44" spans="1:16" ht="12.75" customHeight="1" x14ac:dyDescent="0.25">
      <c r="A44" s="135">
        <v>39</v>
      </c>
      <c r="B44" s="154" t="s">
        <v>591</v>
      </c>
      <c r="C44" s="28" t="s">
        <v>109</v>
      </c>
      <c r="D44" s="29" t="s">
        <v>592</v>
      </c>
      <c r="E44" s="28">
        <v>17</v>
      </c>
      <c r="F44" s="28">
        <v>14</v>
      </c>
      <c r="G44" s="128">
        <f t="shared" si="0"/>
        <v>82.35294117647058</v>
      </c>
      <c r="H44" s="142">
        <v>37.14</v>
      </c>
      <c r="I44" s="142" t="s">
        <v>101</v>
      </c>
      <c r="J44" s="142">
        <v>12</v>
      </c>
      <c r="K44" s="156">
        <f t="shared" si="1"/>
        <v>70.588235294117652</v>
      </c>
      <c r="L44" s="142">
        <v>81.25</v>
      </c>
      <c r="M44" s="142" t="s">
        <v>102</v>
      </c>
      <c r="N44" s="128">
        <f t="shared" si="2"/>
        <v>44.11</v>
      </c>
      <c r="O44" s="155">
        <v>2.68</v>
      </c>
      <c r="P44" s="211" t="s">
        <v>100</v>
      </c>
    </row>
    <row r="45" spans="1:16" ht="12.75" customHeight="1" x14ac:dyDescent="0.25">
      <c r="A45" s="135">
        <v>40</v>
      </c>
      <c r="B45" s="154" t="s">
        <v>593</v>
      </c>
      <c r="C45" s="28" t="s">
        <v>109</v>
      </c>
      <c r="D45" s="29" t="s">
        <v>594</v>
      </c>
      <c r="E45" s="28">
        <v>7</v>
      </c>
      <c r="F45" s="28">
        <v>7</v>
      </c>
      <c r="G45" s="128">
        <f t="shared" si="0"/>
        <v>100</v>
      </c>
      <c r="H45" s="142">
        <v>73</v>
      </c>
      <c r="I45" s="142" t="s">
        <v>100</v>
      </c>
      <c r="J45" s="142">
        <v>7</v>
      </c>
      <c r="K45" s="156">
        <f t="shared" si="1"/>
        <v>100</v>
      </c>
      <c r="L45" s="142">
        <v>85</v>
      </c>
      <c r="M45" s="142" t="s">
        <v>102</v>
      </c>
      <c r="N45" s="128">
        <f t="shared" si="2"/>
        <v>12</v>
      </c>
      <c r="O45" s="155">
        <v>2</v>
      </c>
      <c r="P45" s="211" t="s">
        <v>102</v>
      </c>
    </row>
    <row r="46" spans="1:16" ht="12.75" customHeight="1" x14ac:dyDescent="0.25">
      <c r="A46" s="135">
        <v>41</v>
      </c>
      <c r="B46" s="154" t="s">
        <v>595</v>
      </c>
      <c r="C46" s="28" t="s">
        <v>109</v>
      </c>
      <c r="D46" s="29" t="s">
        <v>596</v>
      </c>
      <c r="E46" s="28">
        <v>10</v>
      </c>
      <c r="F46" s="28">
        <v>7</v>
      </c>
      <c r="G46" s="128">
        <f t="shared" si="0"/>
        <v>70</v>
      </c>
      <c r="H46" s="142">
        <v>42.14</v>
      </c>
      <c r="I46" s="142" t="s">
        <v>101</v>
      </c>
      <c r="J46" s="142">
        <v>7</v>
      </c>
      <c r="K46" s="156">
        <f t="shared" si="1"/>
        <v>70</v>
      </c>
      <c r="L46" s="142">
        <v>78.14</v>
      </c>
      <c r="M46" s="142" t="s">
        <v>100</v>
      </c>
      <c r="N46" s="128">
        <f t="shared" si="2"/>
        <v>36</v>
      </c>
      <c r="O46" s="155">
        <v>3.2</v>
      </c>
      <c r="P46" s="211" t="s">
        <v>99</v>
      </c>
    </row>
    <row r="47" spans="1:16" ht="12.75" customHeight="1" x14ac:dyDescent="0.25">
      <c r="A47" s="135">
        <v>42</v>
      </c>
      <c r="B47" s="154" t="s">
        <v>597</v>
      </c>
      <c r="C47" s="28" t="s">
        <v>109</v>
      </c>
      <c r="D47" s="29" t="s">
        <v>598</v>
      </c>
      <c r="E47" s="28">
        <v>10</v>
      </c>
      <c r="F47" s="28">
        <v>7</v>
      </c>
      <c r="G47" s="128">
        <f t="shared" si="0"/>
        <v>70</v>
      </c>
      <c r="H47" s="142">
        <v>38.57</v>
      </c>
      <c r="I47" s="142" t="s">
        <v>101</v>
      </c>
      <c r="J47" s="142">
        <v>7</v>
      </c>
      <c r="K47" s="156">
        <f t="shared" si="1"/>
        <v>70</v>
      </c>
      <c r="L47" s="142">
        <v>82</v>
      </c>
      <c r="M47" s="142" t="s">
        <v>102</v>
      </c>
      <c r="N47" s="128">
        <f t="shared" si="2"/>
        <v>43.43</v>
      </c>
      <c r="O47" s="155">
        <v>2.67</v>
      </c>
      <c r="P47" s="211" t="s">
        <v>100</v>
      </c>
    </row>
    <row r="48" spans="1:16" ht="12.75" customHeight="1" x14ac:dyDescent="0.25">
      <c r="A48" s="135">
        <v>43</v>
      </c>
      <c r="B48" s="154" t="s">
        <v>629</v>
      </c>
      <c r="C48" s="28" t="s">
        <v>122</v>
      </c>
      <c r="D48" s="29" t="s">
        <v>630</v>
      </c>
      <c r="E48" s="28">
        <v>9</v>
      </c>
      <c r="F48" s="28">
        <v>9</v>
      </c>
      <c r="G48" s="128">
        <f t="shared" si="0"/>
        <v>100</v>
      </c>
      <c r="H48" s="142">
        <v>50.8</v>
      </c>
      <c r="I48" s="142" t="s">
        <v>101</v>
      </c>
      <c r="J48" s="142">
        <v>9</v>
      </c>
      <c r="K48" s="156">
        <f t="shared" si="1"/>
        <v>100</v>
      </c>
      <c r="L48" s="142">
        <v>71.8</v>
      </c>
      <c r="M48" s="142" t="s">
        <v>99</v>
      </c>
      <c r="N48" s="128">
        <f t="shared" si="2"/>
        <v>21</v>
      </c>
      <c r="O48" s="155">
        <v>2</v>
      </c>
      <c r="P48" s="211" t="s">
        <v>102</v>
      </c>
    </row>
    <row r="49" spans="1:16" ht="12.75" customHeight="1" x14ac:dyDescent="0.25">
      <c r="A49" s="135">
        <v>44</v>
      </c>
      <c r="B49" s="154" t="s">
        <v>631</v>
      </c>
      <c r="C49" s="28" t="s">
        <v>122</v>
      </c>
      <c r="D49" s="29" t="s">
        <v>632</v>
      </c>
      <c r="E49" s="28">
        <v>9</v>
      </c>
      <c r="F49" s="28">
        <v>9</v>
      </c>
      <c r="G49" s="128">
        <f t="shared" si="0"/>
        <v>100</v>
      </c>
      <c r="H49" s="142">
        <v>70</v>
      </c>
      <c r="I49" s="142" t="s">
        <v>99</v>
      </c>
      <c r="J49" s="142">
        <v>9</v>
      </c>
      <c r="K49" s="156">
        <f t="shared" si="1"/>
        <v>100</v>
      </c>
      <c r="L49" s="142">
        <v>77.8</v>
      </c>
      <c r="M49" s="142" t="s">
        <v>100</v>
      </c>
      <c r="N49" s="128">
        <f t="shared" si="2"/>
        <v>7.7999999999999972</v>
      </c>
      <c r="O49" s="155">
        <v>1.06</v>
      </c>
      <c r="P49" s="211" t="s">
        <v>104</v>
      </c>
    </row>
    <row r="50" spans="1:16" ht="12.75" customHeight="1" x14ac:dyDescent="0.25">
      <c r="A50" s="135">
        <v>45</v>
      </c>
      <c r="B50" s="154" t="s">
        <v>633</v>
      </c>
      <c r="C50" s="28" t="s">
        <v>122</v>
      </c>
      <c r="D50" s="29" t="s">
        <v>634</v>
      </c>
      <c r="E50" s="28">
        <v>7</v>
      </c>
      <c r="F50" s="28">
        <v>7</v>
      </c>
      <c r="G50" s="128">
        <f t="shared" si="0"/>
        <v>100</v>
      </c>
      <c r="H50" s="142">
        <v>50</v>
      </c>
      <c r="I50" s="142" t="s">
        <v>101</v>
      </c>
      <c r="J50" s="142">
        <v>7</v>
      </c>
      <c r="K50" s="156">
        <f t="shared" si="1"/>
        <v>100</v>
      </c>
      <c r="L50" s="142">
        <v>69</v>
      </c>
      <c r="M50" s="142" t="s">
        <v>99</v>
      </c>
      <c r="N50" s="128">
        <f t="shared" si="2"/>
        <v>19</v>
      </c>
      <c r="O50" s="155">
        <v>1.21</v>
      </c>
      <c r="P50" s="211" t="s">
        <v>104</v>
      </c>
    </row>
    <row r="51" spans="1:16" ht="12.75" customHeight="1" x14ac:dyDescent="0.25">
      <c r="A51" s="135">
        <v>46</v>
      </c>
      <c r="B51" s="154" t="s">
        <v>635</v>
      </c>
      <c r="C51" s="28" t="s">
        <v>122</v>
      </c>
      <c r="D51" s="29" t="s">
        <v>636</v>
      </c>
      <c r="E51" s="28">
        <v>7</v>
      </c>
      <c r="F51" s="28">
        <v>7</v>
      </c>
      <c r="G51" s="128">
        <f t="shared" si="0"/>
        <v>100</v>
      </c>
      <c r="H51" s="142">
        <v>28</v>
      </c>
      <c r="I51" s="142" t="s">
        <v>101</v>
      </c>
      <c r="J51" s="142">
        <v>7</v>
      </c>
      <c r="K51" s="156">
        <f t="shared" si="1"/>
        <v>100</v>
      </c>
      <c r="L51" s="142">
        <v>91</v>
      </c>
      <c r="M51" s="142" t="s">
        <v>103</v>
      </c>
      <c r="N51" s="128">
        <f t="shared" si="2"/>
        <v>63</v>
      </c>
      <c r="O51" s="155">
        <v>1.1399999999999999</v>
      </c>
      <c r="P51" s="211" t="s">
        <v>104</v>
      </c>
    </row>
    <row r="52" spans="1:16" ht="12.75" customHeight="1" x14ac:dyDescent="0.25">
      <c r="A52" s="135">
        <v>47</v>
      </c>
      <c r="B52" s="154" t="s">
        <v>637</v>
      </c>
      <c r="C52" s="28" t="s">
        <v>122</v>
      </c>
      <c r="D52" s="29" t="s">
        <v>638</v>
      </c>
      <c r="E52" s="28">
        <v>24</v>
      </c>
      <c r="F52" s="28">
        <v>24</v>
      </c>
      <c r="G52" s="128">
        <f t="shared" si="0"/>
        <v>100</v>
      </c>
      <c r="H52" s="142">
        <v>75</v>
      </c>
      <c r="I52" s="142" t="s">
        <v>100</v>
      </c>
      <c r="J52" s="142">
        <v>17</v>
      </c>
      <c r="K52" s="156">
        <f t="shared" si="1"/>
        <v>70.833333333333343</v>
      </c>
      <c r="L52" s="142">
        <v>77</v>
      </c>
      <c r="M52" s="142" t="s">
        <v>100</v>
      </c>
      <c r="N52" s="128">
        <f t="shared" si="2"/>
        <v>2</v>
      </c>
      <c r="O52" s="155">
        <v>1.44</v>
      </c>
      <c r="P52" s="211" t="s">
        <v>104</v>
      </c>
    </row>
    <row r="53" spans="1:16" ht="12.75" customHeight="1" x14ac:dyDescent="0.25">
      <c r="A53" s="135">
        <v>48</v>
      </c>
      <c r="B53" s="154" t="s">
        <v>639</v>
      </c>
      <c r="C53" s="28" t="s">
        <v>122</v>
      </c>
      <c r="D53" s="29" t="s">
        <v>640</v>
      </c>
      <c r="E53" s="28">
        <v>26</v>
      </c>
      <c r="F53" s="28">
        <v>26</v>
      </c>
      <c r="G53" s="128">
        <f t="shared" si="0"/>
        <v>100</v>
      </c>
      <c r="H53" s="142">
        <v>74</v>
      </c>
      <c r="I53" s="142" t="s">
        <v>100</v>
      </c>
      <c r="J53" s="142">
        <v>24</v>
      </c>
      <c r="K53" s="156">
        <f t="shared" si="1"/>
        <v>92.307692307692307</v>
      </c>
      <c r="L53" s="142">
        <v>92</v>
      </c>
      <c r="M53" s="142" t="s">
        <v>103</v>
      </c>
      <c r="N53" s="128">
        <f t="shared" si="2"/>
        <v>18</v>
      </c>
      <c r="O53" s="155">
        <v>1.96</v>
      </c>
      <c r="P53" s="211" t="s">
        <v>103</v>
      </c>
    </row>
    <row r="54" spans="1:16" ht="12.75" customHeight="1" x14ac:dyDescent="0.25">
      <c r="A54" s="135">
        <v>49</v>
      </c>
      <c r="B54" s="154" t="s">
        <v>641</v>
      </c>
      <c r="C54" s="28" t="s">
        <v>122</v>
      </c>
      <c r="D54" s="29" t="s">
        <v>642</v>
      </c>
      <c r="E54" s="28">
        <v>25</v>
      </c>
      <c r="F54" s="28">
        <v>23</v>
      </c>
      <c r="G54" s="128">
        <f t="shared" si="0"/>
        <v>92</v>
      </c>
      <c r="H54" s="142">
        <v>43.5</v>
      </c>
      <c r="I54" s="142" t="s">
        <v>101</v>
      </c>
      <c r="J54" s="142">
        <v>25</v>
      </c>
      <c r="K54" s="156">
        <f t="shared" si="1"/>
        <v>100</v>
      </c>
      <c r="L54" s="142">
        <v>88.8</v>
      </c>
      <c r="M54" s="142" t="s">
        <v>102</v>
      </c>
      <c r="N54" s="128">
        <f t="shared" si="2"/>
        <v>45.3</v>
      </c>
      <c r="O54" s="155">
        <v>2.27</v>
      </c>
      <c r="P54" s="211" t="s">
        <v>102</v>
      </c>
    </row>
    <row r="55" spans="1:16" ht="12.75" customHeight="1" x14ac:dyDescent="0.25">
      <c r="A55" s="135">
        <v>50</v>
      </c>
      <c r="B55" s="154" t="s">
        <v>643</v>
      </c>
      <c r="C55" s="28" t="s">
        <v>122</v>
      </c>
      <c r="D55" s="144" t="s">
        <v>644</v>
      </c>
      <c r="E55" s="28">
        <v>4</v>
      </c>
      <c r="F55" s="28">
        <v>4</v>
      </c>
      <c r="G55" s="128">
        <f t="shared" si="0"/>
        <v>100</v>
      </c>
      <c r="H55" s="142">
        <v>64.3</v>
      </c>
      <c r="I55" s="142" t="s">
        <v>101</v>
      </c>
      <c r="J55" s="142">
        <v>4</v>
      </c>
      <c r="K55" s="156">
        <f t="shared" si="1"/>
        <v>100</v>
      </c>
      <c r="L55" s="142">
        <v>81.2</v>
      </c>
      <c r="M55" s="142" t="s">
        <v>101</v>
      </c>
      <c r="N55" s="128">
        <f t="shared" si="2"/>
        <v>16.900000000000006</v>
      </c>
      <c r="O55" s="155">
        <v>1</v>
      </c>
      <c r="P55" s="211" t="s">
        <v>104</v>
      </c>
    </row>
    <row r="56" spans="1:16" ht="12.75" customHeight="1" x14ac:dyDescent="0.25">
      <c r="A56" s="135">
        <v>51</v>
      </c>
      <c r="B56" s="154" t="s">
        <v>645</v>
      </c>
      <c r="C56" s="28" t="s">
        <v>122</v>
      </c>
      <c r="D56" s="144" t="s">
        <v>646</v>
      </c>
      <c r="E56" s="28">
        <v>4</v>
      </c>
      <c r="F56" s="28">
        <v>4</v>
      </c>
      <c r="G56" s="128">
        <f t="shared" si="0"/>
        <v>100</v>
      </c>
      <c r="H56" s="142">
        <v>35</v>
      </c>
      <c r="I56" s="142" t="s">
        <v>101</v>
      </c>
      <c r="J56" s="142">
        <v>4</v>
      </c>
      <c r="K56" s="156">
        <f t="shared" si="1"/>
        <v>100</v>
      </c>
      <c r="L56" s="142">
        <v>87.5</v>
      </c>
      <c r="M56" s="142" t="s">
        <v>103</v>
      </c>
      <c r="N56" s="128">
        <f t="shared" si="2"/>
        <v>52.5</v>
      </c>
      <c r="O56" s="155">
        <v>1.25</v>
      </c>
      <c r="P56" s="211" t="s">
        <v>104</v>
      </c>
    </row>
    <row r="57" spans="1:16" ht="12.75" customHeight="1" x14ac:dyDescent="0.25">
      <c r="A57" s="135">
        <v>52</v>
      </c>
      <c r="B57" s="154" t="s">
        <v>647</v>
      </c>
      <c r="C57" s="28" t="s">
        <v>122</v>
      </c>
      <c r="D57" s="29" t="s">
        <v>648</v>
      </c>
      <c r="E57" s="28">
        <v>6</v>
      </c>
      <c r="F57" s="28">
        <v>6</v>
      </c>
      <c r="G57" s="128">
        <f t="shared" si="0"/>
        <v>100</v>
      </c>
      <c r="H57" s="142">
        <v>66.8</v>
      </c>
      <c r="I57" s="142" t="s">
        <v>99</v>
      </c>
      <c r="J57" s="142">
        <v>6</v>
      </c>
      <c r="K57" s="156">
        <f t="shared" si="1"/>
        <v>100</v>
      </c>
      <c r="L57" s="142">
        <v>69.900000000000006</v>
      </c>
      <c r="M57" s="142" t="s">
        <v>99</v>
      </c>
      <c r="N57" s="128">
        <f t="shared" si="2"/>
        <v>3.1000000000000085</v>
      </c>
      <c r="O57" s="155">
        <v>1.17</v>
      </c>
      <c r="P57" s="211" t="s">
        <v>104</v>
      </c>
    </row>
    <row r="58" spans="1:16" ht="12.75" customHeight="1" x14ac:dyDescent="0.25">
      <c r="A58" s="135">
        <v>53</v>
      </c>
      <c r="B58" s="154" t="s">
        <v>649</v>
      </c>
      <c r="C58" s="28" t="s">
        <v>122</v>
      </c>
      <c r="D58" s="29" t="s">
        <v>650</v>
      </c>
      <c r="E58" s="28">
        <v>10</v>
      </c>
      <c r="F58" s="28">
        <v>10</v>
      </c>
      <c r="G58" s="128">
        <f t="shared" si="0"/>
        <v>100</v>
      </c>
      <c r="H58" s="142">
        <v>32</v>
      </c>
      <c r="I58" s="142" t="s">
        <v>101</v>
      </c>
      <c r="J58" s="142">
        <v>10</v>
      </c>
      <c r="K58" s="156">
        <f t="shared" si="1"/>
        <v>100</v>
      </c>
      <c r="L58" s="142">
        <v>61</v>
      </c>
      <c r="M58" s="142" t="s">
        <v>101</v>
      </c>
      <c r="N58" s="128">
        <f t="shared" si="2"/>
        <v>29</v>
      </c>
      <c r="O58" s="155">
        <v>1.91</v>
      </c>
      <c r="P58" s="211" t="s">
        <v>103</v>
      </c>
    </row>
    <row r="59" spans="1:16" ht="12.75" customHeight="1" x14ac:dyDescent="0.25">
      <c r="A59" s="135">
        <v>54</v>
      </c>
      <c r="B59" s="154" t="s">
        <v>651</v>
      </c>
      <c r="C59" s="28" t="s">
        <v>122</v>
      </c>
      <c r="D59" s="29" t="s">
        <v>652</v>
      </c>
      <c r="E59" s="28">
        <v>13</v>
      </c>
      <c r="F59" s="28">
        <v>13</v>
      </c>
      <c r="G59" s="128">
        <f t="shared" si="0"/>
        <v>100</v>
      </c>
      <c r="H59" s="142">
        <v>66.3</v>
      </c>
      <c r="I59" s="142" t="s">
        <v>99</v>
      </c>
      <c r="J59" s="142">
        <v>13</v>
      </c>
      <c r="K59" s="156">
        <f t="shared" si="1"/>
        <v>100</v>
      </c>
      <c r="L59" s="142">
        <v>70.3</v>
      </c>
      <c r="M59" s="142" t="s">
        <v>99</v>
      </c>
      <c r="N59" s="128">
        <f t="shared" si="2"/>
        <v>4</v>
      </c>
      <c r="O59" s="155">
        <v>2.19</v>
      </c>
      <c r="P59" s="211" t="s">
        <v>102</v>
      </c>
    </row>
    <row r="60" spans="1:16" ht="12.75" customHeight="1" x14ac:dyDescent="0.25">
      <c r="A60" s="135">
        <v>55</v>
      </c>
      <c r="B60" s="154" t="s">
        <v>653</v>
      </c>
      <c r="C60" s="28" t="s">
        <v>122</v>
      </c>
      <c r="D60" s="29" t="s">
        <v>654</v>
      </c>
      <c r="E60" s="28">
        <v>13</v>
      </c>
      <c r="F60" s="28">
        <v>13</v>
      </c>
      <c r="G60" s="128">
        <f t="shared" si="0"/>
        <v>100</v>
      </c>
      <c r="H60" s="142">
        <v>73.400000000000006</v>
      </c>
      <c r="I60" s="142" t="s">
        <v>100</v>
      </c>
      <c r="J60" s="142">
        <v>13</v>
      </c>
      <c r="K60" s="156">
        <f t="shared" si="1"/>
        <v>100</v>
      </c>
      <c r="L60" s="142">
        <v>75</v>
      </c>
      <c r="M60" s="142" t="s">
        <v>100</v>
      </c>
      <c r="N60" s="128">
        <f t="shared" si="2"/>
        <v>1.5999999999999943</v>
      </c>
      <c r="O60" s="155">
        <v>1</v>
      </c>
      <c r="P60" s="211" t="s">
        <v>104</v>
      </c>
    </row>
    <row r="61" spans="1:16" ht="12.75" customHeight="1" x14ac:dyDescent="0.25">
      <c r="A61" s="135">
        <v>56</v>
      </c>
      <c r="B61" s="154" t="s">
        <v>655</v>
      </c>
      <c r="C61" s="28" t="s">
        <v>122</v>
      </c>
      <c r="D61" s="29" t="s">
        <v>656</v>
      </c>
      <c r="E61" s="28">
        <v>13</v>
      </c>
      <c r="F61" s="28">
        <v>13</v>
      </c>
      <c r="G61" s="128">
        <f t="shared" si="0"/>
        <v>100</v>
      </c>
      <c r="H61" s="142">
        <v>64.8</v>
      </c>
      <c r="I61" s="142" t="s">
        <v>101</v>
      </c>
      <c r="J61" s="142">
        <v>13</v>
      </c>
      <c r="K61" s="156">
        <f t="shared" si="1"/>
        <v>100</v>
      </c>
      <c r="L61" s="142">
        <v>65.900000000000006</v>
      </c>
      <c r="M61" s="142" t="s">
        <v>99</v>
      </c>
      <c r="N61" s="128">
        <f t="shared" si="2"/>
        <v>1.1000000000000085</v>
      </c>
      <c r="O61" s="155">
        <v>2.66</v>
      </c>
      <c r="P61" s="211" t="s">
        <v>103</v>
      </c>
    </row>
    <row r="62" spans="1:16" ht="12.75" customHeight="1" x14ac:dyDescent="0.25">
      <c r="A62" s="135">
        <v>57</v>
      </c>
      <c r="B62" s="154" t="s">
        <v>661</v>
      </c>
      <c r="C62" s="28" t="s">
        <v>122</v>
      </c>
      <c r="D62" s="29" t="s">
        <v>662</v>
      </c>
      <c r="E62" s="28">
        <v>7</v>
      </c>
      <c r="F62" s="28">
        <v>6</v>
      </c>
      <c r="G62" s="128">
        <f t="shared" si="0"/>
        <v>85.714285714285708</v>
      </c>
      <c r="H62" s="142">
        <v>66.72</v>
      </c>
      <c r="I62" s="142" t="s">
        <v>99</v>
      </c>
      <c r="J62" s="142">
        <v>6</v>
      </c>
      <c r="K62" s="156">
        <f t="shared" si="1"/>
        <v>85.714285714285708</v>
      </c>
      <c r="L62" s="142">
        <v>85.45</v>
      </c>
      <c r="M62" s="142" t="s">
        <v>102</v>
      </c>
      <c r="N62" s="128">
        <f t="shared" si="2"/>
        <v>18.730000000000004</v>
      </c>
      <c r="O62" s="155">
        <v>1.5</v>
      </c>
      <c r="P62" s="211" t="s">
        <v>103</v>
      </c>
    </row>
    <row r="63" spans="1:16" ht="12.75" customHeight="1" x14ac:dyDescent="0.25">
      <c r="A63" s="135">
        <v>58</v>
      </c>
      <c r="B63" s="158" t="s">
        <v>663</v>
      </c>
      <c r="C63" s="148" t="s">
        <v>122</v>
      </c>
      <c r="D63" s="149" t="s">
        <v>664</v>
      </c>
      <c r="E63" s="148">
        <v>7</v>
      </c>
      <c r="F63" s="148">
        <v>6</v>
      </c>
      <c r="G63" s="128">
        <f t="shared" si="0"/>
        <v>85.714285714285708</v>
      </c>
      <c r="H63" s="159">
        <v>66.72</v>
      </c>
      <c r="I63" s="159" t="s">
        <v>99</v>
      </c>
      <c r="J63" s="159">
        <v>6</v>
      </c>
      <c r="K63" s="156">
        <f t="shared" si="1"/>
        <v>85.714285714285708</v>
      </c>
      <c r="L63" s="159">
        <v>85.46</v>
      </c>
      <c r="M63" s="159" t="s">
        <v>102</v>
      </c>
      <c r="N63" s="128">
        <f t="shared" si="2"/>
        <v>18.739999999999995</v>
      </c>
      <c r="O63" s="155">
        <v>2.5</v>
      </c>
      <c r="P63" s="211" t="s">
        <v>100</v>
      </c>
    </row>
    <row r="64" spans="1:16" ht="12.75" customHeight="1" x14ac:dyDescent="0.25">
      <c r="A64" s="135">
        <v>59</v>
      </c>
      <c r="B64" s="154" t="s">
        <v>390</v>
      </c>
      <c r="C64" s="28" t="s">
        <v>109</v>
      </c>
      <c r="D64" s="29" t="s">
        <v>391</v>
      </c>
      <c r="E64" s="28">
        <v>65</v>
      </c>
      <c r="F64" s="28">
        <v>51</v>
      </c>
      <c r="G64" s="128">
        <f t="shared" si="0"/>
        <v>78.461538461538467</v>
      </c>
      <c r="H64" s="142">
        <v>59</v>
      </c>
      <c r="I64" s="142" t="s">
        <v>101</v>
      </c>
      <c r="J64" s="142">
        <v>51</v>
      </c>
      <c r="K64" s="156">
        <f t="shared" si="1"/>
        <v>78.461538461538467</v>
      </c>
      <c r="L64" s="142">
        <v>69</v>
      </c>
      <c r="M64" s="142" t="s">
        <v>99</v>
      </c>
      <c r="N64" s="128">
        <f t="shared" si="2"/>
        <v>10</v>
      </c>
      <c r="O64" s="155">
        <v>1.92</v>
      </c>
      <c r="P64" s="211" t="s">
        <v>103</v>
      </c>
    </row>
    <row r="65" spans="1:16" ht="12.75" customHeight="1" x14ac:dyDescent="0.25">
      <c r="A65" s="135">
        <v>60</v>
      </c>
      <c r="B65" s="154" t="s">
        <v>393</v>
      </c>
      <c r="C65" s="28" t="s">
        <v>109</v>
      </c>
      <c r="D65" s="29" t="s">
        <v>394</v>
      </c>
      <c r="E65" s="28">
        <v>99</v>
      </c>
      <c r="F65" s="28">
        <v>78</v>
      </c>
      <c r="G65" s="128">
        <f t="shared" si="0"/>
        <v>78.787878787878782</v>
      </c>
      <c r="H65" s="142">
        <v>41</v>
      </c>
      <c r="I65" s="142" t="s">
        <v>101</v>
      </c>
      <c r="J65" s="142">
        <v>78</v>
      </c>
      <c r="K65" s="156">
        <f t="shared" si="1"/>
        <v>78.787878787878782</v>
      </c>
      <c r="L65" s="142">
        <v>72</v>
      </c>
      <c r="M65" s="142" t="s">
        <v>99</v>
      </c>
      <c r="N65" s="128">
        <f t="shared" si="2"/>
        <v>31</v>
      </c>
      <c r="O65" s="155">
        <v>1.89</v>
      </c>
      <c r="P65" s="211" t="s">
        <v>103</v>
      </c>
    </row>
    <row r="66" spans="1:16" ht="12.75" customHeight="1" x14ac:dyDescent="0.25">
      <c r="A66" s="135">
        <v>61</v>
      </c>
      <c r="B66" s="154" t="s">
        <v>395</v>
      </c>
      <c r="C66" s="28" t="s">
        <v>109</v>
      </c>
      <c r="D66" s="29" t="s">
        <v>396</v>
      </c>
      <c r="E66" s="28">
        <v>78</v>
      </c>
      <c r="F66" s="28">
        <v>71</v>
      </c>
      <c r="G66" s="128">
        <f t="shared" si="0"/>
        <v>91.025641025641022</v>
      </c>
      <c r="H66" s="142">
        <v>36</v>
      </c>
      <c r="I66" s="142" t="s">
        <v>101</v>
      </c>
      <c r="J66" s="142">
        <v>71</v>
      </c>
      <c r="K66" s="156">
        <f t="shared" si="1"/>
        <v>91.025641025641022</v>
      </c>
      <c r="L66" s="142">
        <v>78</v>
      </c>
      <c r="M66" s="142" t="s">
        <v>100</v>
      </c>
      <c r="N66" s="128">
        <f t="shared" si="2"/>
        <v>42</v>
      </c>
      <c r="O66" s="155">
        <v>1.69</v>
      </c>
      <c r="P66" s="211" t="s">
        <v>103</v>
      </c>
    </row>
    <row r="67" spans="1:16" ht="12.75" customHeight="1" x14ac:dyDescent="0.25">
      <c r="A67" s="135">
        <v>62</v>
      </c>
      <c r="B67" s="154" t="s">
        <v>397</v>
      </c>
      <c r="C67" s="28" t="s">
        <v>109</v>
      </c>
      <c r="D67" s="29" t="s">
        <v>398</v>
      </c>
      <c r="E67" s="28">
        <v>32</v>
      </c>
      <c r="F67" s="28">
        <v>21</v>
      </c>
      <c r="G67" s="128">
        <f t="shared" si="0"/>
        <v>65.625</v>
      </c>
      <c r="H67" s="142">
        <v>67.3</v>
      </c>
      <c r="I67" s="142" t="s">
        <v>99</v>
      </c>
      <c r="J67" s="142">
        <v>25</v>
      </c>
      <c r="K67" s="156">
        <f t="shared" si="1"/>
        <v>78.125</v>
      </c>
      <c r="L67" s="142">
        <v>86.5</v>
      </c>
      <c r="M67" s="142" t="s">
        <v>102</v>
      </c>
      <c r="N67" s="128">
        <f t="shared" si="2"/>
        <v>19.200000000000003</v>
      </c>
      <c r="O67" s="155">
        <v>1.74</v>
      </c>
      <c r="P67" s="211" t="s">
        <v>103</v>
      </c>
    </row>
    <row r="68" spans="1:16" ht="12.75" customHeight="1" x14ac:dyDescent="0.25">
      <c r="A68" s="135">
        <v>63</v>
      </c>
      <c r="B68" s="154" t="s">
        <v>399</v>
      </c>
      <c r="C68" s="28" t="s">
        <v>109</v>
      </c>
      <c r="D68" s="29" t="s">
        <v>400</v>
      </c>
      <c r="E68" s="28">
        <v>25</v>
      </c>
      <c r="F68" s="28">
        <v>25</v>
      </c>
      <c r="G68" s="128">
        <f t="shared" si="0"/>
        <v>100</v>
      </c>
      <c r="H68" s="142">
        <v>30</v>
      </c>
      <c r="I68" s="142" t="s">
        <v>101</v>
      </c>
      <c r="J68" s="142">
        <v>25</v>
      </c>
      <c r="K68" s="156">
        <f t="shared" si="1"/>
        <v>100</v>
      </c>
      <c r="L68" s="142">
        <v>84</v>
      </c>
      <c r="M68" s="142" t="s">
        <v>102</v>
      </c>
      <c r="N68" s="128">
        <f t="shared" si="2"/>
        <v>54</v>
      </c>
      <c r="O68" s="155">
        <v>2.6</v>
      </c>
      <c r="P68" s="211" t="s">
        <v>100</v>
      </c>
    </row>
    <row r="69" spans="1:16" ht="12.75" customHeight="1" x14ac:dyDescent="0.25">
      <c r="A69" s="135">
        <v>64</v>
      </c>
      <c r="B69" s="154" t="s">
        <v>401</v>
      </c>
      <c r="C69" s="28" t="s">
        <v>109</v>
      </c>
      <c r="D69" s="29" t="s">
        <v>402</v>
      </c>
      <c r="E69" s="28">
        <v>25</v>
      </c>
      <c r="F69" s="28">
        <v>25</v>
      </c>
      <c r="G69" s="128">
        <f t="shared" si="0"/>
        <v>100</v>
      </c>
      <c r="H69" s="142">
        <v>65</v>
      </c>
      <c r="I69" s="142" t="s">
        <v>99</v>
      </c>
      <c r="J69" s="142">
        <v>25</v>
      </c>
      <c r="K69" s="156">
        <f t="shared" si="1"/>
        <v>100</v>
      </c>
      <c r="L69" s="142">
        <v>89</v>
      </c>
      <c r="M69" s="142" t="s">
        <v>103</v>
      </c>
      <c r="N69" s="128">
        <f t="shared" si="2"/>
        <v>24</v>
      </c>
      <c r="O69" s="155">
        <v>1.54</v>
      </c>
      <c r="P69" s="211" t="s">
        <v>103</v>
      </c>
    </row>
    <row r="70" spans="1:16" ht="12.75" customHeight="1" x14ac:dyDescent="0.25">
      <c r="A70" s="135">
        <v>65</v>
      </c>
      <c r="B70" s="154" t="s">
        <v>403</v>
      </c>
      <c r="C70" s="28" t="s">
        <v>109</v>
      </c>
      <c r="D70" s="29" t="s">
        <v>404</v>
      </c>
      <c r="E70" s="28">
        <v>22</v>
      </c>
      <c r="F70" s="28">
        <v>18</v>
      </c>
      <c r="G70" s="128">
        <f t="shared" si="0"/>
        <v>81.818181818181827</v>
      </c>
      <c r="H70" s="142">
        <v>65.42</v>
      </c>
      <c r="I70" s="142" t="s">
        <v>99</v>
      </c>
      <c r="J70" s="142">
        <v>18</v>
      </c>
      <c r="K70" s="156">
        <f t="shared" si="1"/>
        <v>81.818181818181827</v>
      </c>
      <c r="L70" s="142">
        <v>84.32</v>
      </c>
      <c r="M70" s="142" t="s">
        <v>102</v>
      </c>
      <c r="N70" s="128">
        <f t="shared" si="2"/>
        <v>18.899999999999991</v>
      </c>
      <c r="O70" s="155">
        <v>1.75</v>
      </c>
      <c r="P70" s="211" t="s">
        <v>103</v>
      </c>
    </row>
    <row r="71" spans="1:16" ht="12.75" customHeight="1" x14ac:dyDescent="0.25">
      <c r="A71" s="135">
        <v>66</v>
      </c>
      <c r="B71" s="154" t="s">
        <v>405</v>
      </c>
      <c r="C71" s="28" t="s">
        <v>109</v>
      </c>
      <c r="D71" s="29" t="s">
        <v>406</v>
      </c>
      <c r="E71" s="28">
        <v>22</v>
      </c>
      <c r="F71" s="28">
        <v>20</v>
      </c>
      <c r="G71" s="128">
        <f t="shared" ref="G71:G134" si="3">SUM(F71/E71*100)</f>
        <v>90.909090909090907</v>
      </c>
      <c r="H71" s="142">
        <v>73</v>
      </c>
      <c r="I71" s="142" t="s">
        <v>100</v>
      </c>
      <c r="J71" s="142">
        <v>22</v>
      </c>
      <c r="K71" s="156">
        <f t="shared" ref="K71:K134" si="4">SUM(J71/E71*100)</f>
        <v>100</v>
      </c>
      <c r="L71" s="142">
        <v>91</v>
      </c>
      <c r="M71" s="142" t="s">
        <v>103</v>
      </c>
      <c r="N71" s="128">
        <f t="shared" ref="N71:N134" si="5">SUM(L71-H71)</f>
        <v>18</v>
      </c>
      <c r="O71" s="155">
        <v>1.68</v>
      </c>
      <c r="P71" s="211" t="s">
        <v>103</v>
      </c>
    </row>
    <row r="72" spans="1:16" ht="12.75" customHeight="1" x14ac:dyDescent="0.25">
      <c r="A72" s="135">
        <v>67</v>
      </c>
      <c r="B72" s="154" t="s">
        <v>407</v>
      </c>
      <c r="C72" s="28" t="s">
        <v>109</v>
      </c>
      <c r="D72" s="29" t="s">
        <v>408</v>
      </c>
      <c r="E72" s="28">
        <v>22</v>
      </c>
      <c r="F72" s="28">
        <v>17</v>
      </c>
      <c r="G72" s="128">
        <f t="shared" si="3"/>
        <v>77.272727272727266</v>
      </c>
      <c r="H72" s="142">
        <v>15.15</v>
      </c>
      <c r="I72" s="142" t="s">
        <v>101</v>
      </c>
      <c r="J72" s="142">
        <v>18</v>
      </c>
      <c r="K72" s="156">
        <f t="shared" si="4"/>
        <v>81.818181818181827</v>
      </c>
      <c r="L72" s="142">
        <v>31.48</v>
      </c>
      <c r="M72" s="142" t="s">
        <v>101</v>
      </c>
      <c r="N72" s="128">
        <f t="shared" si="5"/>
        <v>16.329999999999998</v>
      </c>
      <c r="O72" s="155">
        <v>2.11</v>
      </c>
      <c r="P72" s="211" t="s">
        <v>102</v>
      </c>
    </row>
    <row r="73" spans="1:16" ht="12.75" customHeight="1" x14ac:dyDescent="0.25">
      <c r="A73" s="135">
        <v>68</v>
      </c>
      <c r="B73" s="154" t="s">
        <v>409</v>
      </c>
      <c r="C73" s="28" t="s">
        <v>109</v>
      </c>
      <c r="D73" s="29" t="s">
        <v>410</v>
      </c>
      <c r="E73" s="28">
        <v>23</v>
      </c>
      <c r="F73" s="28">
        <v>18</v>
      </c>
      <c r="G73" s="128">
        <f t="shared" si="3"/>
        <v>78.260869565217391</v>
      </c>
      <c r="H73" s="142">
        <v>62.22</v>
      </c>
      <c r="I73" s="142" t="s">
        <v>101</v>
      </c>
      <c r="J73" s="142">
        <v>18</v>
      </c>
      <c r="K73" s="156">
        <f t="shared" si="4"/>
        <v>78.260869565217391</v>
      </c>
      <c r="L73" s="142">
        <v>82.8</v>
      </c>
      <c r="M73" s="142" t="s">
        <v>102</v>
      </c>
      <c r="N73" s="128">
        <f t="shared" si="5"/>
        <v>20.58</v>
      </c>
      <c r="O73" s="155">
        <v>3.1</v>
      </c>
      <c r="P73" s="211" t="s">
        <v>99</v>
      </c>
    </row>
    <row r="74" spans="1:16" ht="12.75" customHeight="1" x14ac:dyDescent="0.25">
      <c r="A74" s="135">
        <v>69</v>
      </c>
      <c r="B74" s="154" t="s">
        <v>411</v>
      </c>
      <c r="C74" s="28" t="s">
        <v>109</v>
      </c>
      <c r="D74" s="29" t="s">
        <v>412</v>
      </c>
      <c r="E74" s="28">
        <v>22</v>
      </c>
      <c r="F74" s="28">
        <v>19</v>
      </c>
      <c r="G74" s="128">
        <f t="shared" si="3"/>
        <v>86.36363636363636</v>
      </c>
      <c r="H74" s="142">
        <v>36</v>
      </c>
      <c r="I74" s="142" t="s">
        <v>101</v>
      </c>
      <c r="J74" s="142">
        <v>19</v>
      </c>
      <c r="K74" s="156">
        <f t="shared" si="4"/>
        <v>86.36363636363636</v>
      </c>
      <c r="L74" s="142">
        <v>65</v>
      </c>
      <c r="M74" s="142" t="s">
        <v>99</v>
      </c>
      <c r="N74" s="128">
        <f t="shared" si="5"/>
        <v>29</v>
      </c>
      <c r="O74" s="155">
        <v>1.83</v>
      </c>
      <c r="P74" s="211" t="s">
        <v>103</v>
      </c>
    </row>
    <row r="75" spans="1:16" ht="12.75" customHeight="1" x14ac:dyDescent="0.25">
      <c r="A75" s="135">
        <v>70</v>
      </c>
      <c r="B75" s="154" t="s">
        <v>413</v>
      </c>
      <c r="C75" s="28" t="s">
        <v>109</v>
      </c>
      <c r="D75" s="29" t="s">
        <v>414</v>
      </c>
      <c r="E75" s="28">
        <v>18</v>
      </c>
      <c r="F75" s="28">
        <v>18</v>
      </c>
      <c r="G75" s="128">
        <f t="shared" si="3"/>
        <v>100</v>
      </c>
      <c r="H75" s="142">
        <v>40</v>
      </c>
      <c r="I75" s="142" t="s">
        <v>101</v>
      </c>
      <c r="J75" s="142">
        <v>20</v>
      </c>
      <c r="K75" s="156">
        <f t="shared" si="4"/>
        <v>111.11111111111111</v>
      </c>
      <c r="L75" s="142">
        <v>65</v>
      </c>
      <c r="M75" s="142" t="s">
        <v>99</v>
      </c>
      <c r="N75" s="128">
        <f t="shared" si="5"/>
        <v>25</v>
      </c>
      <c r="O75" s="155">
        <v>2.27</v>
      </c>
      <c r="P75" s="211" t="s">
        <v>102</v>
      </c>
    </row>
    <row r="76" spans="1:16" ht="12.75" customHeight="1" x14ac:dyDescent="0.25">
      <c r="A76" s="135">
        <v>71</v>
      </c>
      <c r="B76" s="154" t="s">
        <v>669</v>
      </c>
      <c r="C76" s="28" t="s">
        <v>109</v>
      </c>
      <c r="D76" s="29" t="s">
        <v>416</v>
      </c>
      <c r="E76" s="28">
        <v>22</v>
      </c>
      <c r="F76" s="28">
        <v>18</v>
      </c>
      <c r="G76" s="128">
        <f t="shared" si="3"/>
        <v>81.818181818181827</v>
      </c>
      <c r="H76" s="142">
        <v>60.28</v>
      </c>
      <c r="I76" s="142" t="s">
        <v>101</v>
      </c>
      <c r="J76" s="142">
        <v>18</v>
      </c>
      <c r="K76" s="156">
        <f t="shared" si="4"/>
        <v>81.818181818181827</v>
      </c>
      <c r="L76" s="142">
        <v>78</v>
      </c>
      <c r="M76" s="142" t="s">
        <v>100</v>
      </c>
      <c r="N76" s="128">
        <f t="shared" si="5"/>
        <v>17.72</v>
      </c>
      <c r="O76" s="155">
        <v>2.65</v>
      </c>
      <c r="P76" s="211" t="s">
        <v>100</v>
      </c>
    </row>
    <row r="77" spans="1:16" ht="12.75" customHeight="1" x14ac:dyDescent="0.25">
      <c r="A77" s="135">
        <v>72</v>
      </c>
      <c r="B77" s="154" t="s">
        <v>417</v>
      </c>
      <c r="C77" s="28" t="s">
        <v>109</v>
      </c>
      <c r="D77" s="29" t="s">
        <v>418</v>
      </c>
      <c r="E77" s="28">
        <v>29</v>
      </c>
      <c r="F77" s="28">
        <v>24</v>
      </c>
      <c r="G77" s="128">
        <f t="shared" si="3"/>
        <v>82.758620689655174</v>
      </c>
      <c r="H77" s="142">
        <v>51</v>
      </c>
      <c r="I77" s="142" t="s">
        <v>101</v>
      </c>
      <c r="J77" s="142">
        <v>25</v>
      </c>
      <c r="K77" s="156">
        <f t="shared" si="4"/>
        <v>86.206896551724128</v>
      </c>
      <c r="L77" s="142">
        <v>78.52</v>
      </c>
      <c r="M77" s="142" t="s">
        <v>100</v>
      </c>
      <c r="N77" s="128">
        <f t="shared" si="5"/>
        <v>27.519999999999996</v>
      </c>
      <c r="O77" s="155">
        <v>1.45</v>
      </c>
      <c r="P77" s="211" t="s">
        <v>104</v>
      </c>
    </row>
    <row r="78" spans="1:16" ht="12.75" customHeight="1" x14ac:dyDescent="0.25">
      <c r="A78" s="135">
        <v>73</v>
      </c>
      <c r="B78" s="154" t="s">
        <v>419</v>
      </c>
      <c r="C78" s="28" t="s">
        <v>109</v>
      </c>
      <c r="D78" s="29" t="s">
        <v>420</v>
      </c>
      <c r="E78" s="28">
        <v>28</v>
      </c>
      <c r="F78" s="28">
        <v>26</v>
      </c>
      <c r="G78" s="128">
        <f t="shared" si="3"/>
        <v>92.857142857142861</v>
      </c>
      <c r="H78" s="142">
        <v>16.829999999999998</v>
      </c>
      <c r="I78" s="142" t="s">
        <v>101</v>
      </c>
      <c r="J78" s="142">
        <v>22</v>
      </c>
      <c r="K78" s="156">
        <f t="shared" si="4"/>
        <v>78.571428571428569</v>
      </c>
      <c r="L78" s="142">
        <v>55.35</v>
      </c>
      <c r="M78" s="142" t="s">
        <v>101</v>
      </c>
      <c r="N78" s="128">
        <f t="shared" si="5"/>
        <v>38.520000000000003</v>
      </c>
      <c r="O78" s="155">
        <v>1.85</v>
      </c>
      <c r="P78" s="211" t="s">
        <v>103</v>
      </c>
    </row>
    <row r="79" spans="1:16" ht="12.75" customHeight="1" x14ac:dyDescent="0.25">
      <c r="A79" s="135">
        <v>74</v>
      </c>
      <c r="B79" s="154" t="s">
        <v>421</v>
      </c>
      <c r="C79" s="28" t="s">
        <v>109</v>
      </c>
      <c r="D79" s="29" t="s">
        <v>422</v>
      </c>
      <c r="E79" s="28">
        <v>29</v>
      </c>
      <c r="F79" s="28">
        <v>26</v>
      </c>
      <c r="G79" s="128">
        <f t="shared" si="3"/>
        <v>89.65517241379311</v>
      </c>
      <c r="H79" s="142">
        <v>35.770000000000003</v>
      </c>
      <c r="I79" s="142" t="s">
        <v>101</v>
      </c>
      <c r="J79" s="142">
        <v>28</v>
      </c>
      <c r="K79" s="156">
        <f t="shared" si="4"/>
        <v>96.551724137931032</v>
      </c>
      <c r="L79" s="142">
        <v>66.069999999999993</v>
      </c>
      <c r="M79" s="142" t="s">
        <v>99</v>
      </c>
      <c r="N79" s="128">
        <f t="shared" si="5"/>
        <v>30.29999999999999</v>
      </c>
      <c r="O79" s="155">
        <v>2.21</v>
      </c>
      <c r="P79" s="211" t="s">
        <v>102</v>
      </c>
    </row>
    <row r="80" spans="1:16" ht="12.75" customHeight="1" x14ac:dyDescent="0.25">
      <c r="A80" s="135">
        <v>75</v>
      </c>
      <c r="B80" s="154" t="s">
        <v>423</v>
      </c>
      <c r="C80" s="28" t="s">
        <v>109</v>
      </c>
      <c r="D80" s="29" t="s">
        <v>424</v>
      </c>
      <c r="E80" s="28">
        <v>23</v>
      </c>
      <c r="F80" s="28">
        <v>20</v>
      </c>
      <c r="G80" s="128">
        <f t="shared" si="3"/>
        <v>86.956521739130437</v>
      </c>
      <c r="H80" s="142">
        <v>43.55</v>
      </c>
      <c r="I80" s="142" t="s">
        <v>101</v>
      </c>
      <c r="J80" s="142">
        <v>20</v>
      </c>
      <c r="K80" s="156">
        <f t="shared" si="4"/>
        <v>86.956521739130437</v>
      </c>
      <c r="L80" s="142">
        <v>50.71</v>
      </c>
      <c r="M80" s="142" t="s">
        <v>101</v>
      </c>
      <c r="N80" s="128">
        <f t="shared" si="5"/>
        <v>7.1600000000000037</v>
      </c>
      <c r="O80" s="155">
        <v>1.67</v>
      </c>
      <c r="P80" s="211" t="s">
        <v>103</v>
      </c>
    </row>
    <row r="81" spans="1:16" ht="12.75" customHeight="1" x14ac:dyDescent="0.25">
      <c r="A81" s="135">
        <v>76</v>
      </c>
      <c r="B81" s="154" t="s">
        <v>425</v>
      </c>
      <c r="C81" s="28" t="s">
        <v>109</v>
      </c>
      <c r="D81" s="29" t="s">
        <v>426</v>
      </c>
      <c r="E81" s="28">
        <v>23</v>
      </c>
      <c r="F81" s="28">
        <v>22</v>
      </c>
      <c r="G81" s="128">
        <f t="shared" si="3"/>
        <v>95.652173913043484</v>
      </c>
      <c r="H81" s="142">
        <v>42.5</v>
      </c>
      <c r="I81" s="142" t="s">
        <v>101</v>
      </c>
      <c r="J81" s="142">
        <v>22</v>
      </c>
      <c r="K81" s="156">
        <f t="shared" si="4"/>
        <v>95.652173913043484</v>
      </c>
      <c r="L81" s="142">
        <v>84.7</v>
      </c>
      <c r="M81" s="142" t="s">
        <v>102</v>
      </c>
      <c r="N81" s="128">
        <f t="shared" si="5"/>
        <v>42.2</v>
      </c>
      <c r="O81" s="155">
        <v>1.39</v>
      </c>
      <c r="P81" s="211" t="s">
        <v>104</v>
      </c>
    </row>
    <row r="82" spans="1:16" ht="12.75" customHeight="1" x14ac:dyDescent="0.25">
      <c r="A82" s="135">
        <v>77</v>
      </c>
      <c r="B82" s="154" t="s">
        <v>427</v>
      </c>
      <c r="C82" s="28" t="s">
        <v>109</v>
      </c>
      <c r="D82" s="29" t="s">
        <v>428</v>
      </c>
      <c r="E82" s="28">
        <v>36</v>
      </c>
      <c r="F82" s="28">
        <v>30</v>
      </c>
      <c r="G82" s="128">
        <f t="shared" si="3"/>
        <v>83.333333333333343</v>
      </c>
      <c r="H82" s="142">
        <v>38</v>
      </c>
      <c r="I82" s="142" t="s">
        <v>101</v>
      </c>
      <c r="J82" s="142">
        <v>35</v>
      </c>
      <c r="K82" s="156">
        <f t="shared" si="4"/>
        <v>97.222222222222214</v>
      </c>
      <c r="L82" s="142">
        <v>55</v>
      </c>
      <c r="M82" s="142" t="s">
        <v>101</v>
      </c>
      <c r="N82" s="128">
        <f t="shared" si="5"/>
        <v>17</v>
      </c>
      <c r="O82" s="155">
        <v>3.72</v>
      </c>
      <c r="P82" s="211" t="s">
        <v>101</v>
      </c>
    </row>
    <row r="83" spans="1:16" ht="12.75" customHeight="1" x14ac:dyDescent="0.25">
      <c r="A83" s="135">
        <v>78</v>
      </c>
      <c r="B83" s="154" t="s">
        <v>429</v>
      </c>
      <c r="C83" s="28" t="s">
        <v>109</v>
      </c>
      <c r="D83" s="29" t="s">
        <v>430</v>
      </c>
      <c r="E83" s="28">
        <v>42</v>
      </c>
      <c r="F83" s="28">
        <v>37</v>
      </c>
      <c r="G83" s="128">
        <f t="shared" si="3"/>
        <v>88.095238095238088</v>
      </c>
      <c r="H83" s="142">
        <v>33</v>
      </c>
      <c r="I83" s="142" t="s">
        <v>101</v>
      </c>
      <c r="J83" s="142">
        <v>34</v>
      </c>
      <c r="K83" s="156">
        <f t="shared" si="4"/>
        <v>80.952380952380949</v>
      </c>
      <c r="L83" s="142">
        <v>50</v>
      </c>
      <c r="M83" s="142" t="s">
        <v>101</v>
      </c>
      <c r="N83" s="128">
        <f t="shared" si="5"/>
        <v>17</v>
      </c>
      <c r="O83" s="155">
        <v>3.04</v>
      </c>
      <c r="P83" s="211" t="s">
        <v>99</v>
      </c>
    </row>
    <row r="84" spans="1:16" ht="12.75" customHeight="1" x14ac:dyDescent="0.25">
      <c r="A84" s="135">
        <v>79</v>
      </c>
      <c r="B84" s="154" t="s">
        <v>431</v>
      </c>
      <c r="C84" s="28" t="s">
        <v>109</v>
      </c>
      <c r="D84" s="29" t="s">
        <v>432</v>
      </c>
      <c r="E84" s="28">
        <v>36</v>
      </c>
      <c r="F84" s="28">
        <v>28</v>
      </c>
      <c r="G84" s="128">
        <f t="shared" si="3"/>
        <v>77.777777777777786</v>
      </c>
      <c r="H84" s="142">
        <v>26</v>
      </c>
      <c r="I84" s="142" t="s">
        <v>101</v>
      </c>
      <c r="J84" s="142">
        <v>35</v>
      </c>
      <c r="K84" s="156">
        <f t="shared" si="4"/>
        <v>97.222222222222214</v>
      </c>
      <c r="L84" s="142">
        <v>85</v>
      </c>
      <c r="M84" s="142" t="s">
        <v>102</v>
      </c>
      <c r="N84" s="128">
        <f t="shared" si="5"/>
        <v>59</v>
      </c>
      <c r="O84" s="155">
        <v>1.8</v>
      </c>
      <c r="P84" s="211" t="s">
        <v>103</v>
      </c>
    </row>
    <row r="85" spans="1:16" ht="12.75" customHeight="1" x14ac:dyDescent="0.25">
      <c r="A85" s="135">
        <v>80</v>
      </c>
      <c r="B85" s="154" t="s">
        <v>433</v>
      </c>
      <c r="C85" s="28" t="s">
        <v>109</v>
      </c>
      <c r="D85" s="29" t="s">
        <v>434</v>
      </c>
      <c r="E85" s="28">
        <v>21</v>
      </c>
      <c r="F85" s="28">
        <v>18</v>
      </c>
      <c r="G85" s="128">
        <f t="shared" si="3"/>
        <v>85.714285714285708</v>
      </c>
      <c r="H85" s="142">
        <v>36.700000000000003</v>
      </c>
      <c r="I85" s="142" t="s">
        <v>101</v>
      </c>
      <c r="J85" s="142">
        <v>18</v>
      </c>
      <c r="K85" s="156">
        <f t="shared" si="4"/>
        <v>85.714285714285708</v>
      </c>
      <c r="L85" s="142">
        <v>53.9</v>
      </c>
      <c r="M85" s="142" t="s">
        <v>101</v>
      </c>
      <c r="N85" s="128">
        <f t="shared" si="5"/>
        <v>17.199999999999996</v>
      </c>
      <c r="O85" s="155">
        <v>1.18</v>
      </c>
      <c r="P85" s="211" t="s">
        <v>104</v>
      </c>
    </row>
    <row r="86" spans="1:16" ht="12.75" customHeight="1" x14ac:dyDescent="0.25">
      <c r="A86" s="135">
        <v>81</v>
      </c>
      <c r="B86" s="154" t="s">
        <v>435</v>
      </c>
      <c r="C86" s="28" t="s">
        <v>109</v>
      </c>
      <c r="D86" s="29" t="s">
        <v>436</v>
      </c>
      <c r="E86" s="28">
        <v>31</v>
      </c>
      <c r="F86" s="28">
        <v>25</v>
      </c>
      <c r="G86" s="128">
        <f t="shared" si="3"/>
        <v>80.645161290322577</v>
      </c>
      <c r="H86" s="142">
        <v>71.2</v>
      </c>
      <c r="I86" s="142" t="s">
        <v>99</v>
      </c>
      <c r="J86" s="142">
        <v>28</v>
      </c>
      <c r="K86" s="156">
        <f t="shared" si="4"/>
        <v>90.322580645161281</v>
      </c>
      <c r="L86" s="142">
        <v>87.8</v>
      </c>
      <c r="M86" s="142" t="s">
        <v>103</v>
      </c>
      <c r="N86" s="128">
        <f t="shared" si="5"/>
        <v>16.599999999999994</v>
      </c>
      <c r="O86" s="155">
        <v>3.02</v>
      </c>
      <c r="P86" s="211" t="s">
        <v>99</v>
      </c>
    </row>
    <row r="87" spans="1:16" ht="12.75" customHeight="1" x14ac:dyDescent="0.25">
      <c r="A87" s="135">
        <v>82</v>
      </c>
      <c r="B87" s="154" t="s">
        <v>437</v>
      </c>
      <c r="C87" s="28" t="s">
        <v>109</v>
      </c>
      <c r="D87" s="29" t="s">
        <v>438</v>
      </c>
      <c r="E87" s="28">
        <v>22</v>
      </c>
      <c r="F87" s="28">
        <v>18</v>
      </c>
      <c r="G87" s="128">
        <f t="shared" si="3"/>
        <v>81.818181818181827</v>
      </c>
      <c r="H87" s="142">
        <v>62</v>
      </c>
      <c r="I87" s="142" t="s">
        <v>101</v>
      </c>
      <c r="J87" s="142">
        <v>22</v>
      </c>
      <c r="K87" s="156">
        <f t="shared" si="4"/>
        <v>100</v>
      </c>
      <c r="L87" s="142">
        <v>92</v>
      </c>
      <c r="M87" s="142" t="s">
        <v>103</v>
      </c>
      <c r="N87" s="128">
        <f t="shared" si="5"/>
        <v>30</v>
      </c>
      <c r="O87" s="155">
        <v>2.66</v>
      </c>
      <c r="P87" s="211" t="s">
        <v>100</v>
      </c>
    </row>
    <row r="88" spans="1:16" ht="12.75" customHeight="1" x14ac:dyDescent="0.25">
      <c r="A88" s="135">
        <v>83</v>
      </c>
      <c r="B88" s="154" t="s">
        <v>439</v>
      </c>
      <c r="C88" s="28" t="s">
        <v>109</v>
      </c>
      <c r="D88" s="29" t="s">
        <v>440</v>
      </c>
      <c r="E88" s="28">
        <v>15</v>
      </c>
      <c r="F88" s="28">
        <v>15</v>
      </c>
      <c r="G88" s="128">
        <f t="shared" si="3"/>
        <v>100</v>
      </c>
      <c r="H88" s="142">
        <v>60</v>
      </c>
      <c r="I88" s="142" t="s">
        <v>101</v>
      </c>
      <c r="J88" s="142">
        <v>20</v>
      </c>
      <c r="K88" s="156">
        <f t="shared" si="4"/>
        <v>133.33333333333331</v>
      </c>
      <c r="L88" s="142">
        <v>90</v>
      </c>
      <c r="M88" s="142" t="s">
        <v>104</v>
      </c>
      <c r="N88" s="128">
        <f t="shared" si="5"/>
        <v>30</v>
      </c>
      <c r="O88" s="155">
        <v>1.45</v>
      </c>
      <c r="P88" s="211" t="s">
        <v>104</v>
      </c>
    </row>
    <row r="89" spans="1:16" ht="12.75" customHeight="1" x14ac:dyDescent="0.25">
      <c r="A89" s="135">
        <v>84</v>
      </c>
      <c r="B89" s="154" t="s">
        <v>441</v>
      </c>
      <c r="C89" s="28" t="s">
        <v>109</v>
      </c>
      <c r="D89" s="29" t="s">
        <v>442</v>
      </c>
      <c r="E89" s="28">
        <v>6</v>
      </c>
      <c r="F89" s="28">
        <v>5</v>
      </c>
      <c r="G89" s="128">
        <f t="shared" si="3"/>
        <v>83.333333333333343</v>
      </c>
      <c r="H89" s="142">
        <v>35</v>
      </c>
      <c r="I89" s="142" t="s">
        <v>101</v>
      </c>
      <c r="J89" s="142">
        <v>5</v>
      </c>
      <c r="K89" s="156">
        <f t="shared" si="4"/>
        <v>83.333333333333343</v>
      </c>
      <c r="L89" s="142">
        <v>75</v>
      </c>
      <c r="M89" s="142" t="s">
        <v>100</v>
      </c>
      <c r="N89" s="128">
        <f t="shared" si="5"/>
        <v>40</v>
      </c>
      <c r="O89" s="155">
        <v>2.33</v>
      </c>
      <c r="P89" s="211" t="s">
        <v>102</v>
      </c>
    </row>
    <row r="90" spans="1:16" ht="12.75" customHeight="1" x14ac:dyDescent="0.25">
      <c r="A90" s="135">
        <v>85</v>
      </c>
      <c r="B90" s="154" t="s">
        <v>443</v>
      </c>
      <c r="C90" s="28" t="s">
        <v>109</v>
      </c>
      <c r="D90" s="29" t="s">
        <v>444</v>
      </c>
      <c r="E90" s="28">
        <v>6</v>
      </c>
      <c r="F90" s="28">
        <v>5</v>
      </c>
      <c r="G90" s="128">
        <f t="shared" si="3"/>
        <v>83.333333333333343</v>
      </c>
      <c r="H90" s="142">
        <v>34</v>
      </c>
      <c r="I90" s="142" t="s">
        <v>101</v>
      </c>
      <c r="J90" s="142">
        <v>5</v>
      </c>
      <c r="K90" s="156">
        <f t="shared" si="4"/>
        <v>83.333333333333343</v>
      </c>
      <c r="L90" s="142">
        <v>60</v>
      </c>
      <c r="M90" s="142" t="s">
        <v>101</v>
      </c>
      <c r="N90" s="128">
        <f t="shared" si="5"/>
        <v>26</v>
      </c>
      <c r="O90" s="155">
        <v>2.72</v>
      </c>
      <c r="P90" s="211" t="s">
        <v>100</v>
      </c>
    </row>
    <row r="91" spans="1:16" ht="12.75" customHeight="1" x14ac:dyDescent="0.25">
      <c r="A91" s="135">
        <v>86</v>
      </c>
      <c r="B91" s="154" t="s">
        <v>445</v>
      </c>
      <c r="C91" s="28" t="s">
        <v>109</v>
      </c>
      <c r="D91" s="29" t="s">
        <v>446</v>
      </c>
      <c r="E91" s="28">
        <v>6</v>
      </c>
      <c r="F91" s="28">
        <v>6</v>
      </c>
      <c r="G91" s="128">
        <f t="shared" si="3"/>
        <v>100</v>
      </c>
      <c r="H91" s="142">
        <v>33.299999999999997</v>
      </c>
      <c r="I91" s="142" t="s">
        <v>101</v>
      </c>
      <c r="J91" s="142">
        <v>5</v>
      </c>
      <c r="K91" s="156">
        <f t="shared" si="4"/>
        <v>83.333333333333343</v>
      </c>
      <c r="L91" s="142">
        <v>65</v>
      </c>
      <c r="M91" s="142" t="s">
        <v>99</v>
      </c>
      <c r="N91" s="128">
        <f t="shared" si="5"/>
        <v>31.700000000000003</v>
      </c>
      <c r="O91" s="155">
        <v>2.88</v>
      </c>
      <c r="P91" s="211" t="s">
        <v>100</v>
      </c>
    </row>
    <row r="92" spans="1:16" ht="12.75" customHeight="1" x14ac:dyDescent="0.25">
      <c r="A92" s="135">
        <v>87</v>
      </c>
      <c r="B92" s="154" t="s">
        <v>447</v>
      </c>
      <c r="C92" s="28" t="s">
        <v>109</v>
      </c>
      <c r="D92" s="29" t="s">
        <v>448</v>
      </c>
      <c r="E92" s="28">
        <v>9</v>
      </c>
      <c r="F92" s="28">
        <v>8</v>
      </c>
      <c r="G92" s="128">
        <f t="shared" si="3"/>
        <v>88.888888888888886</v>
      </c>
      <c r="H92" s="142">
        <v>34</v>
      </c>
      <c r="I92" s="142" t="s">
        <v>101</v>
      </c>
      <c r="J92" s="142">
        <v>9</v>
      </c>
      <c r="K92" s="156">
        <f t="shared" si="4"/>
        <v>100</v>
      </c>
      <c r="L92" s="142">
        <v>55</v>
      </c>
      <c r="M92" s="142" t="s">
        <v>101</v>
      </c>
      <c r="N92" s="128">
        <f t="shared" si="5"/>
        <v>21</v>
      </c>
      <c r="O92" s="155">
        <v>3.23</v>
      </c>
      <c r="P92" s="211" t="s">
        <v>99</v>
      </c>
    </row>
    <row r="93" spans="1:16" ht="12.75" customHeight="1" x14ac:dyDescent="0.25">
      <c r="A93" s="135">
        <v>88</v>
      </c>
      <c r="B93" s="154" t="s">
        <v>449</v>
      </c>
      <c r="C93" s="28" t="s">
        <v>109</v>
      </c>
      <c r="D93" s="29" t="s">
        <v>450</v>
      </c>
      <c r="E93" s="28">
        <v>9</v>
      </c>
      <c r="F93" s="28">
        <v>7</v>
      </c>
      <c r="G93" s="128">
        <f t="shared" si="3"/>
        <v>77.777777777777786</v>
      </c>
      <c r="H93" s="142">
        <v>41</v>
      </c>
      <c r="I93" s="142" t="s">
        <v>101</v>
      </c>
      <c r="J93" s="142">
        <v>7</v>
      </c>
      <c r="K93" s="156">
        <f t="shared" si="4"/>
        <v>77.777777777777786</v>
      </c>
      <c r="L93" s="142">
        <v>81</v>
      </c>
      <c r="M93" s="142" t="s">
        <v>102</v>
      </c>
      <c r="N93" s="128">
        <f t="shared" si="5"/>
        <v>40</v>
      </c>
      <c r="O93" s="155">
        <v>2.75</v>
      </c>
      <c r="P93" s="211" t="s">
        <v>100</v>
      </c>
    </row>
    <row r="94" spans="1:16" ht="12.75" customHeight="1" x14ac:dyDescent="0.25">
      <c r="A94" s="135">
        <v>89</v>
      </c>
      <c r="B94" s="154" t="s">
        <v>451</v>
      </c>
      <c r="C94" s="28" t="s">
        <v>109</v>
      </c>
      <c r="D94" s="29" t="s">
        <v>452</v>
      </c>
      <c r="E94" s="28">
        <v>12</v>
      </c>
      <c r="F94" s="28">
        <v>8</v>
      </c>
      <c r="G94" s="128">
        <f t="shared" si="3"/>
        <v>66.666666666666657</v>
      </c>
      <c r="H94" s="142">
        <v>48</v>
      </c>
      <c r="I94" s="142" t="s">
        <v>101</v>
      </c>
      <c r="J94" s="142">
        <v>8</v>
      </c>
      <c r="K94" s="156">
        <f t="shared" si="4"/>
        <v>66.666666666666657</v>
      </c>
      <c r="L94" s="142">
        <v>76</v>
      </c>
      <c r="M94" s="142" t="s">
        <v>100</v>
      </c>
      <c r="N94" s="128">
        <f t="shared" si="5"/>
        <v>28</v>
      </c>
      <c r="O94" s="155">
        <v>1.96</v>
      </c>
      <c r="P94" s="211" t="s">
        <v>103</v>
      </c>
    </row>
    <row r="95" spans="1:16" ht="12.75" customHeight="1" x14ac:dyDescent="0.25">
      <c r="A95" s="135">
        <v>90</v>
      </c>
      <c r="B95" s="154" t="s">
        <v>453</v>
      </c>
      <c r="C95" s="28" t="s">
        <v>109</v>
      </c>
      <c r="D95" s="29" t="s">
        <v>454</v>
      </c>
      <c r="E95" s="28">
        <v>3</v>
      </c>
      <c r="F95" s="28">
        <v>3</v>
      </c>
      <c r="G95" s="128">
        <f t="shared" si="3"/>
        <v>100</v>
      </c>
      <c r="H95" s="142">
        <v>43.33</v>
      </c>
      <c r="I95" s="142" t="s">
        <v>101</v>
      </c>
      <c r="J95" s="142">
        <v>3</v>
      </c>
      <c r="K95" s="156">
        <f t="shared" si="4"/>
        <v>100</v>
      </c>
      <c r="L95" s="142">
        <v>73.33</v>
      </c>
      <c r="M95" s="142" t="s">
        <v>100</v>
      </c>
      <c r="N95" s="128">
        <f t="shared" si="5"/>
        <v>30</v>
      </c>
      <c r="O95" s="155">
        <v>3</v>
      </c>
      <c r="P95" s="211" t="s">
        <v>99</v>
      </c>
    </row>
    <row r="96" spans="1:16" ht="12.75" customHeight="1" x14ac:dyDescent="0.25">
      <c r="A96" s="135">
        <v>91</v>
      </c>
      <c r="B96" s="154" t="s">
        <v>455</v>
      </c>
      <c r="C96" s="28" t="s">
        <v>109</v>
      </c>
      <c r="D96" s="29" t="s">
        <v>456</v>
      </c>
      <c r="E96" s="28">
        <v>11</v>
      </c>
      <c r="F96" s="28">
        <v>9</v>
      </c>
      <c r="G96" s="128">
        <f t="shared" si="3"/>
        <v>81.818181818181827</v>
      </c>
      <c r="H96" s="142">
        <v>55</v>
      </c>
      <c r="I96" s="142" t="s">
        <v>101</v>
      </c>
      <c r="J96" s="142">
        <v>9</v>
      </c>
      <c r="K96" s="156">
        <f t="shared" si="4"/>
        <v>81.818181818181827</v>
      </c>
      <c r="L96" s="142">
        <v>90</v>
      </c>
      <c r="M96" s="142" t="s">
        <v>103</v>
      </c>
      <c r="N96" s="128">
        <f t="shared" si="5"/>
        <v>35</v>
      </c>
      <c r="O96" s="155">
        <v>1.33</v>
      </c>
      <c r="P96" s="211" t="s">
        <v>104</v>
      </c>
    </row>
    <row r="97" spans="1:16" ht="12.75" customHeight="1" x14ac:dyDescent="0.25">
      <c r="A97" s="135">
        <v>92</v>
      </c>
      <c r="B97" s="154" t="s">
        <v>457</v>
      </c>
      <c r="C97" s="28" t="s">
        <v>109</v>
      </c>
      <c r="D97" s="29" t="s">
        <v>458</v>
      </c>
      <c r="E97" s="28">
        <v>8</v>
      </c>
      <c r="F97" s="28">
        <v>5</v>
      </c>
      <c r="G97" s="128">
        <f t="shared" si="3"/>
        <v>62.5</v>
      </c>
      <c r="H97" s="142">
        <v>30</v>
      </c>
      <c r="I97" s="142" t="s">
        <v>101</v>
      </c>
      <c r="J97" s="142">
        <v>5</v>
      </c>
      <c r="K97" s="156">
        <f t="shared" si="4"/>
        <v>62.5</v>
      </c>
      <c r="L97" s="142">
        <v>70</v>
      </c>
      <c r="M97" s="142" t="s">
        <v>100</v>
      </c>
      <c r="N97" s="128">
        <f t="shared" si="5"/>
        <v>40</v>
      </c>
      <c r="O97" s="155">
        <v>3.09</v>
      </c>
      <c r="P97" s="211" t="s">
        <v>99</v>
      </c>
    </row>
    <row r="98" spans="1:16" ht="12.75" customHeight="1" x14ac:dyDescent="0.25">
      <c r="A98" s="135">
        <v>93</v>
      </c>
      <c r="B98" s="154" t="s">
        <v>459</v>
      </c>
      <c r="C98" s="28" t="s">
        <v>109</v>
      </c>
      <c r="D98" s="29" t="s">
        <v>460</v>
      </c>
      <c r="E98" s="28">
        <v>6</v>
      </c>
      <c r="F98" s="28">
        <v>6</v>
      </c>
      <c r="G98" s="128">
        <f t="shared" si="3"/>
        <v>100</v>
      </c>
      <c r="H98" s="142">
        <v>36</v>
      </c>
      <c r="I98" s="142" t="s">
        <v>101</v>
      </c>
      <c r="J98" s="142">
        <v>6</v>
      </c>
      <c r="K98" s="156">
        <f t="shared" si="4"/>
        <v>100</v>
      </c>
      <c r="L98" s="142">
        <v>76.599999999999994</v>
      </c>
      <c r="M98" s="142" t="s">
        <v>100</v>
      </c>
      <c r="N98" s="128">
        <f t="shared" si="5"/>
        <v>40.599999999999994</v>
      </c>
      <c r="O98" s="155">
        <v>1.43</v>
      </c>
      <c r="P98" s="211" t="s">
        <v>104</v>
      </c>
    </row>
    <row r="99" spans="1:16" ht="12.75" customHeight="1" x14ac:dyDescent="0.25">
      <c r="A99" s="135">
        <v>94</v>
      </c>
      <c r="B99" s="154" t="s">
        <v>461</v>
      </c>
      <c r="C99" s="28" t="s">
        <v>109</v>
      </c>
      <c r="D99" s="29" t="s">
        <v>462</v>
      </c>
      <c r="E99" s="28">
        <v>9</v>
      </c>
      <c r="F99" s="28">
        <v>6</v>
      </c>
      <c r="G99" s="128">
        <f t="shared" si="3"/>
        <v>66.666666666666657</v>
      </c>
      <c r="H99" s="142">
        <v>55</v>
      </c>
      <c r="I99" s="142" t="s">
        <v>101</v>
      </c>
      <c r="J99" s="142">
        <v>6</v>
      </c>
      <c r="K99" s="156">
        <f t="shared" si="4"/>
        <v>66.666666666666657</v>
      </c>
      <c r="L99" s="142">
        <v>75</v>
      </c>
      <c r="M99" s="142" t="s">
        <v>100</v>
      </c>
      <c r="N99" s="128">
        <f t="shared" si="5"/>
        <v>20</v>
      </c>
      <c r="O99" s="155">
        <v>2.75</v>
      </c>
      <c r="P99" s="211" t="s">
        <v>100</v>
      </c>
    </row>
    <row r="100" spans="1:16" ht="12.75" customHeight="1" x14ac:dyDescent="0.25">
      <c r="A100" s="135">
        <v>95</v>
      </c>
      <c r="B100" s="154" t="s">
        <v>463</v>
      </c>
      <c r="C100" s="28" t="s">
        <v>109</v>
      </c>
      <c r="D100" s="29" t="s">
        <v>464</v>
      </c>
      <c r="E100" s="28">
        <v>7</v>
      </c>
      <c r="F100" s="28">
        <v>7</v>
      </c>
      <c r="G100" s="128">
        <f t="shared" si="3"/>
        <v>100</v>
      </c>
      <c r="H100" s="142">
        <v>68.599999999999994</v>
      </c>
      <c r="I100" s="142" t="s">
        <v>99</v>
      </c>
      <c r="J100" s="142">
        <v>7</v>
      </c>
      <c r="K100" s="156">
        <f t="shared" si="4"/>
        <v>100</v>
      </c>
      <c r="L100" s="142">
        <v>81.400000000000006</v>
      </c>
      <c r="M100" s="142" t="s">
        <v>103</v>
      </c>
      <c r="N100" s="128">
        <f t="shared" si="5"/>
        <v>12.800000000000011</v>
      </c>
      <c r="O100" s="155">
        <v>2.92</v>
      </c>
      <c r="P100" s="211" t="s">
        <v>100</v>
      </c>
    </row>
    <row r="101" spans="1:16" ht="12.75" customHeight="1" x14ac:dyDescent="0.25">
      <c r="A101" s="135">
        <v>96</v>
      </c>
      <c r="B101" s="154" t="s">
        <v>465</v>
      </c>
      <c r="C101" s="28" t="s">
        <v>109</v>
      </c>
      <c r="D101" s="29" t="s">
        <v>466</v>
      </c>
      <c r="E101" s="28">
        <v>7</v>
      </c>
      <c r="F101" s="28">
        <v>7</v>
      </c>
      <c r="G101" s="128">
        <f t="shared" si="3"/>
        <v>100</v>
      </c>
      <c r="H101" s="142">
        <v>45.7</v>
      </c>
      <c r="I101" s="142" t="s">
        <v>101</v>
      </c>
      <c r="J101" s="142">
        <v>7</v>
      </c>
      <c r="K101" s="156">
        <f t="shared" si="4"/>
        <v>100</v>
      </c>
      <c r="L101" s="142">
        <v>72.8</v>
      </c>
      <c r="M101" s="142" t="s">
        <v>102</v>
      </c>
      <c r="N101" s="128">
        <f t="shared" si="5"/>
        <v>27.099999999999994</v>
      </c>
      <c r="O101" s="155">
        <v>2.57</v>
      </c>
      <c r="P101" s="211" t="s">
        <v>100</v>
      </c>
    </row>
    <row r="102" spans="1:16" ht="12.75" customHeight="1" x14ac:dyDescent="0.25">
      <c r="A102" s="135">
        <v>97</v>
      </c>
      <c r="B102" s="154" t="s">
        <v>467</v>
      </c>
      <c r="C102" s="28" t="s">
        <v>109</v>
      </c>
      <c r="D102" s="29" t="s">
        <v>468</v>
      </c>
      <c r="E102" s="28">
        <v>12</v>
      </c>
      <c r="F102" s="28">
        <v>7</v>
      </c>
      <c r="G102" s="128">
        <f t="shared" si="3"/>
        <v>58.333333333333336</v>
      </c>
      <c r="H102" s="142">
        <v>46</v>
      </c>
      <c r="I102" s="142" t="s">
        <v>101</v>
      </c>
      <c r="J102" s="142">
        <v>7</v>
      </c>
      <c r="K102" s="156">
        <f t="shared" si="4"/>
        <v>58.333333333333336</v>
      </c>
      <c r="L102" s="142">
        <v>69</v>
      </c>
      <c r="M102" s="142" t="s">
        <v>100</v>
      </c>
      <c r="N102" s="128">
        <f t="shared" si="5"/>
        <v>23</v>
      </c>
      <c r="O102" s="155">
        <v>1.21</v>
      </c>
      <c r="P102" s="211" t="s">
        <v>104</v>
      </c>
    </row>
    <row r="103" spans="1:16" ht="12.75" customHeight="1" x14ac:dyDescent="0.25">
      <c r="A103" s="135">
        <v>98</v>
      </c>
      <c r="B103" s="154" t="s">
        <v>469</v>
      </c>
      <c r="C103" s="28" t="s">
        <v>109</v>
      </c>
      <c r="D103" s="29" t="s">
        <v>470</v>
      </c>
      <c r="E103" s="28">
        <v>4</v>
      </c>
      <c r="F103" s="28">
        <v>4</v>
      </c>
      <c r="G103" s="128">
        <f t="shared" si="3"/>
        <v>100</v>
      </c>
      <c r="H103" s="142">
        <v>52.2</v>
      </c>
      <c r="I103" s="142" t="s">
        <v>101</v>
      </c>
      <c r="J103" s="142">
        <v>4</v>
      </c>
      <c r="K103" s="156">
        <f t="shared" si="4"/>
        <v>100</v>
      </c>
      <c r="L103" s="142">
        <v>83.6</v>
      </c>
      <c r="M103" s="142" t="s">
        <v>102</v>
      </c>
      <c r="N103" s="128">
        <f t="shared" si="5"/>
        <v>31.399999999999991</v>
      </c>
      <c r="O103" s="155">
        <v>1.6</v>
      </c>
      <c r="P103" s="211" t="s">
        <v>103</v>
      </c>
    </row>
    <row r="104" spans="1:16" ht="12.75" customHeight="1" x14ac:dyDescent="0.25">
      <c r="A104" s="135">
        <v>99</v>
      </c>
      <c r="B104" s="154" t="s">
        <v>471</v>
      </c>
      <c r="C104" s="28" t="s">
        <v>109</v>
      </c>
      <c r="D104" s="29" t="s">
        <v>472</v>
      </c>
      <c r="E104" s="28">
        <v>6</v>
      </c>
      <c r="F104" s="28">
        <v>6</v>
      </c>
      <c r="G104" s="128">
        <f t="shared" si="3"/>
        <v>100</v>
      </c>
      <c r="H104" s="142">
        <v>45</v>
      </c>
      <c r="I104" s="142" t="s">
        <v>101</v>
      </c>
      <c r="J104" s="142">
        <v>6</v>
      </c>
      <c r="K104" s="156">
        <f t="shared" si="4"/>
        <v>100</v>
      </c>
      <c r="L104" s="142">
        <v>68</v>
      </c>
      <c r="M104" s="142" t="s">
        <v>99</v>
      </c>
      <c r="N104" s="128">
        <f t="shared" si="5"/>
        <v>23</v>
      </c>
      <c r="O104" s="155">
        <v>2.81</v>
      </c>
      <c r="P104" s="211" t="s">
        <v>100</v>
      </c>
    </row>
    <row r="105" spans="1:16" ht="12.75" customHeight="1" x14ac:dyDescent="0.25">
      <c r="A105" s="135">
        <v>100</v>
      </c>
      <c r="B105" s="154" t="s">
        <v>473</v>
      </c>
      <c r="C105" s="28" t="s">
        <v>109</v>
      </c>
      <c r="D105" s="29" t="s">
        <v>474</v>
      </c>
      <c r="E105" s="28">
        <v>8</v>
      </c>
      <c r="F105" s="28">
        <v>7</v>
      </c>
      <c r="G105" s="128">
        <f t="shared" si="3"/>
        <v>87.5</v>
      </c>
      <c r="H105" s="142">
        <v>32</v>
      </c>
      <c r="I105" s="142" t="s">
        <v>101</v>
      </c>
      <c r="J105" s="142">
        <v>7</v>
      </c>
      <c r="K105" s="156">
        <f t="shared" si="4"/>
        <v>87.5</v>
      </c>
      <c r="L105" s="142">
        <v>66</v>
      </c>
      <c r="M105" s="142" t="s">
        <v>99</v>
      </c>
      <c r="N105" s="128">
        <f t="shared" si="5"/>
        <v>34</v>
      </c>
      <c r="O105" s="155">
        <v>2.38</v>
      </c>
      <c r="P105" s="211" t="s">
        <v>102</v>
      </c>
    </row>
    <row r="106" spans="1:16" ht="12.75" customHeight="1" x14ac:dyDescent="0.25">
      <c r="A106" s="135">
        <v>101</v>
      </c>
      <c r="B106" s="154" t="s">
        <v>475</v>
      </c>
      <c r="C106" s="28" t="s">
        <v>109</v>
      </c>
      <c r="D106" s="29" t="s">
        <v>476</v>
      </c>
      <c r="E106" s="28">
        <v>10</v>
      </c>
      <c r="F106" s="28">
        <v>9</v>
      </c>
      <c r="G106" s="128">
        <f t="shared" si="3"/>
        <v>90</v>
      </c>
      <c r="H106" s="142">
        <v>52.1</v>
      </c>
      <c r="I106" s="142" t="s">
        <v>101</v>
      </c>
      <c r="J106" s="142">
        <v>9</v>
      </c>
      <c r="K106" s="156">
        <f t="shared" si="4"/>
        <v>90</v>
      </c>
      <c r="L106" s="142">
        <v>83.05</v>
      </c>
      <c r="M106" s="142" t="s">
        <v>102</v>
      </c>
      <c r="N106" s="128">
        <f t="shared" si="5"/>
        <v>30.949999999999996</v>
      </c>
      <c r="O106" s="155">
        <v>2.75</v>
      </c>
      <c r="P106" s="211" t="s">
        <v>100</v>
      </c>
    </row>
    <row r="107" spans="1:16" ht="12.75" customHeight="1" x14ac:dyDescent="0.25">
      <c r="A107" s="135">
        <v>102</v>
      </c>
      <c r="B107" s="154" t="s">
        <v>477</v>
      </c>
      <c r="C107" s="28" t="s">
        <v>109</v>
      </c>
      <c r="D107" s="29" t="s">
        <v>478</v>
      </c>
      <c r="E107" s="28">
        <v>6</v>
      </c>
      <c r="F107" s="28">
        <v>6</v>
      </c>
      <c r="G107" s="128">
        <f t="shared" si="3"/>
        <v>100</v>
      </c>
      <c r="H107" s="142">
        <v>20.8</v>
      </c>
      <c r="I107" s="142" t="s">
        <v>101</v>
      </c>
      <c r="J107" s="142">
        <v>6</v>
      </c>
      <c r="K107" s="156">
        <f t="shared" si="4"/>
        <v>100</v>
      </c>
      <c r="L107" s="142">
        <v>66.900000000000006</v>
      </c>
      <c r="M107" s="142" t="s">
        <v>99</v>
      </c>
      <c r="N107" s="128">
        <f t="shared" si="5"/>
        <v>46.100000000000009</v>
      </c>
      <c r="O107" s="155">
        <v>3.14</v>
      </c>
      <c r="P107" s="211" t="s">
        <v>99</v>
      </c>
    </row>
    <row r="108" spans="1:16" ht="12.75" customHeight="1" x14ac:dyDescent="0.25">
      <c r="A108" s="135">
        <v>103</v>
      </c>
      <c r="B108" s="154" t="s">
        <v>479</v>
      </c>
      <c r="C108" s="28" t="s">
        <v>109</v>
      </c>
      <c r="D108" s="29" t="s">
        <v>480</v>
      </c>
      <c r="E108" s="28">
        <v>6</v>
      </c>
      <c r="F108" s="28">
        <v>6</v>
      </c>
      <c r="G108" s="128">
        <f t="shared" si="3"/>
        <v>100</v>
      </c>
      <c r="H108" s="142">
        <v>0</v>
      </c>
      <c r="I108" s="142" t="s">
        <v>101</v>
      </c>
      <c r="J108" s="142">
        <v>5</v>
      </c>
      <c r="K108" s="156">
        <f t="shared" si="4"/>
        <v>83.333333333333343</v>
      </c>
      <c r="L108" s="142">
        <v>15.8</v>
      </c>
      <c r="M108" s="142" t="s">
        <v>101</v>
      </c>
      <c r="N108" s="128">
        <f t="shared" si="5"/>
        <v>15.8</v>
      </c>
      <c r="O108" s="155">
        <v>3.73</v>
      </c>
      <c r="P108" s="211" t="s">
        <v>101</v>
      </c>
    </row>
    <row r="109" spans="1:16" ht="12.75" customHeight="1" x14ac:dyDescent="0.25">
      <c r="A109" s="135">
        <v>104</v>
      </c>
      <c r="B109" s="154" t="s">
        <v>481</v>
      </c>
      <c r="C109" s="28" t="s">
        <v>109</v>
      </c>
      <c r="D109" s="29" t="s">
        <v>482</v>
      </c>
      <c r="E109" s="28">
        <v>6</v>
      </c>
      <c r="F109" s="28">
        <v>6</v>
      </c>
      <c r="G109" s="128">
        <f t="shared" si="3"/>
        <v>100</v>
      </c>
      <c r="H109" s="142">
        <v>15.5</v>
      </c>
      <c r="I109" s="142" t="s">
        <v>101</v>
      </c>
      <c r="J109" s="142">
        <v>6</v>
      </c>
      <c r="K109" s="156">
        <f t="shared" si="4"/>
        <v>100</v>
      </c>
      <c r="L109" s="142">
        <v>30.7</v>
      </c>
      <c r="M109" s="142" t="s">
        <v>101</v>
      </c>
      <c r="N109" s="128">
        <f t="shared" si="5"/>
        <v>15.2</v>
      </c>
      <c r="O109" s="155">
        <v>3.59</v>
      </c>
      <c r="P109" s="211" t="s">
        <v>101</v>
      </c>
    </row>
    <row r="110" spans="1:16" ht="12.75" customHeight="1" x14ac:dyDescent="0.25">
      <c r="A110" s="135">
        <v>105</v>
      </c>
      <c r="B110" s="154" t="s">
        <v>483</v>
      </c>
      <c r="C110" s="28" t="s">
        <v>109</v>
      </c>
      <c r="D110" s="29" t="s">
        <v>484</v>
      </c>
      <c r="E110" s="28">
        <v>6</v>
      </c>
      <c r="F110" s="28">
        <v>5</v>
      </c>
      <c r="G110" s="128">
        <f t="shared" si="3"/>
        <v>83.333333333333343</v>
      </c>
      <c r="H110" s="142">
        <v>0</v>
      </c>
      <c r="I110" s="142" t="s">
        <v>101</v>
      </c>
      <c r="J110" s="142">
        <v>5</v>
      </c>
      <c r="K110" s="156">
        <f t="shared" si="4"/>
        <v>83.333333333333343</v>
      </c>
      <c r="L110" s="142">
        <v>12.5</v>
      </c>
      <c r="M110" s="142" t="s">
        <v>101</v>
      </c>
      <c r="N110" s="128">
        <f t="shared" si="5"/>
        <v>12.5</v>
      </c>
      <c r="O110" s="155">
        <v>2.12</v>
      </c>
      <c r="P110" s="211" t="s">
        <v>102</v>
      </c>
    </row>
    <row r="111" spans="1:16" ht="12.75" customHeight="1" x14ac:dyDescent="0.25">
      <c r="A111" s="135">
        <v>106</v>
      </c>
      <c r="B111" s="154" t="s">
        <v>485</v>
      </c>
      <c r="C111" s="28" t="s">
        <v>109</v>
      </c>
      <c r="D111" s="29" t="s">
        <v>486</v>
      </c>
      <c r="E111" s="28">
        <v>3</v>
      </c>
      <c r="F111" s="28">
        <v>3</v>
      </c>
      <c r="G111" s="128">
        <f t="shared" si="3"/>
        <v>100</v>
      </c>
      <c r="H111" s="142">
        <v>20.6</v>
      </c>
      <c r="I111" s="142" t="s">
        <v>101</v>
      </c>
      <c r="J111" s="142">
        <v>3</v>
      </c>
      <c r="K111" s="156">
        <f t="shared" si="4"/>
        <v>100</v>
      </c>
      <c r="L111" s="142">
        <v>68.3</v>
      </c>
      <c r="M111" s="142" t="s">
        <v>99</v>
      </c>
      <c r="N111" s="128">
        <f t="shared" si="5"/>
        <v>47.699999999999996</v>
      </c>
      <c r="O111" s="155">
        <v>1</v>
      </c>
      <c r="P111" s="211" t="s">
        <v>104</v>
      </c>
    </row>
    <row r="112" spans="1:16" ht="12.75" customHeight="1" x14ac:dyDescent="0.25">
      <c r="A112" s="135">
        <v>107</v>
      </c>
      <c r="B112" s="154" t="s">
        <v>487</v>
      </c>
      <c r="C112" s="28" t="s">
        <v>109</v>
      </c>
      <c r="D112" s="29" t="s">
        <v>488</v>
      </c>
      <c r="E112" s="28">
        <v>2</v>
      </c>
      <c r="F112" s="28">
        <v>2</v>
      </c>
      <c r="G112" s="128">
        <f t="shared" si="3"/>
        <v>100</v>
      </c>
      <c r="H112" s="142">
        <v>0</v>
      </c>
      <c r="I112" s="142" t="s">
        <v>101</v>
      </c>
      <c r="J112" s="142">
        <v>2</v>
      </c>
      <c r="K112" s="156">
        <f t="shared" si="4"/>
        <v>100</v>
      </c>
      <c r="L112" s="142">
        <v>18</v>
      </c>
      <c r="M112" s="142" t="s">
        <v>101</v>
      </c>
      <c r="N112" s="128">
        <f t="shared" si="5"/>
        <v>18</v>
      </c>
      <c r="O112" s="155">
        <v>2</v>
      </c>
      <c r="P112" s="211" t="s">
        <v>102</v>
      </c>
    </row>
    <row r="113" spans="1:16" ht="12.75" customHeight="1" x14ac:dyDescent="0.25">
      <c r="A113" s="135">
        <v>108</v>
      </c>
      <c r="B113" s="154" t="s">
        <v>489</v>
      </c>
      <c r="C113" s="28" t="s">
        <v>109</v>
      </c>
      <c r="D113" s="29" t="s">
        <v>490</v>
      </c>
      <c r="E113" s="28">
        <v>3</v>
      </c>
      <c r="F113" s="28">
        <v>3</v>
      </c>
      <c r="G113" s="128">
        <f t="shared" si="3"/>
        <v>100</v>
      </c>
      <c r="H113" s="142">
        <v>0</v>
      </c>
      <c r="I113" s="142" t="s">
        <v>101</v>
      </c>
      <c r="J113" s="142">
        <v>3</v>
      </c>
      <c r="K113" s="156">
        <f t="shared" si="4"/>
        <v>100</v>
      </c>
      <c r="L113" s="142">
        <v>25.8</v>
      </c>
      <c r="M113" s="142" t="s">
        <v>101</v>
      </c>
      <c r="N113" s="128">
        <f t="shared" si="5"/>
        <v>25.8</v>
      </c>
      <c r="O113" s="155">
        <v>1</v>
      </c>
      <c r="P113" s="211" t="s">
        <v>104</v>
      </c>
    </row>
    <row r="114" spans="1:16" ht="12.75" customHeight="1" x14ac:dyDescent="0.25">
      <c r="A114" s="135">
        <v>109</v>
      </c>
      <c r="B114" s="154" t="s">
        <v>491</v>
      </c>
      <c r="C114" s="28" t="s">
        <v>109</v>
      </c>
      <c r="D114" s="29" t="s">
        <v>492</v>
      </c>
      <c r="E114" s="28">
        <v>4</v>
      </c>
      <c r="F114" s="28">
        <v>4</v>
      </c>
      <c r="G114" s="128">
        <f t="shared" si="3"/>
        <v>100</v>
      </c>
      <c r="H114" s="142">
        <v>0</v>
      </c>
      <c r="I114" s="142" t="s">
        <v>101</v>
      </c>
      <c r="J114" s="142">
        <v>4</v>
      </c>
      <c r="K114" s="156">
        <f t="shared" si="4"/>
        <v>100</v>
      </c>
      <c r="L114" s="142">
        <v>73.2</v>
      </c>
      <c r="M114" s="142" t="s">
        <v>100</v>
      </c>
      <c r="N114" s="128">
        <f t="shared" si="5"/>
        <v>73.2</v>
      </c>
      <c r="O114" s="155">
        <v>1.75</v>
      </c>
      <c r="P114" s="211" t="s">
        <v>103</v>
      </c>
    </row>
    <row r="115" spans="1:16" ht="12.75" customHeight="1" x14ac:dyDescent="0.25">
      <c r="A115" s="135">
        <v>110</v>
      </c>
      <c r="B115" s="154" t="s">
        <v>493</v>
      </c>
      <c r="C115" s="28" t="s">
        <v>109</v>
      </c>
      <c r="D115" s="29" t="s">
        <v>494</v>
      </c>
      <c r="E115" s="28">
        <v>6</v>
      </c>
      <c r="F115" s="28">
        <v>5</v>
      </c>
      <c r="G115" s="128">
        <f t="shared" si="3"/>
        <v>83.333333333333343</v>
      </c>
      <c r="H115" s="142">
        <v>0</v>
      </c>
      <c r="I115" s="142" t="s">
        <v>101</v>
      </c>
      <c r="J115" s="142">
        <v>6</v>
      </c>
      <c r="K115" s="156">
        <f t="shared" si="4"/>
        <v>100</v>
      </c>
      <c r="L115" s="142">
        <v>5</v>
      </c>
      <c r="M115" s="142" t="s">
        <v>101</v>
      </c>
      <c r="N115" s="128">
        <f t="shared" si="5"/>
        <v>5</v>
      </c>
      <c r="O115" s="155">
        <v>1.75</v>
      </c>
      <c r="P115" s="211" t="s">
        <v>103</v>
      </c>
    </row>
    <row r="116" spans="1:16" ht="12.75" customHeight="1" x14ac:dyDescent="0.25">
      <c r="A116" s="135">
        <v>111</v>
      </c>
      <c r="B116" s="154" t="s">
        <v>495</v>
      </c>
      <c r="C116" s="28" t="s">
        <v>109</v>
      </c>
      <c r="D116" s="29" t="s">
        <v>496</v>
      </c>
      <c r="E116" s="28">
        <v>4</v>
      </c>
      <c r="F116" s="28">
        <v>4</v>
      </c>
      <c r="G116" s="128">
        <f t="shared" si="3"/>
        <v>100</v>
      </c>
      <c r="H116" s="142">
        <v>0</v>
      </c>
      <c r="I116" s="142" t="s">
        <v>101</v>
      </c>
      <c r="J116" s="142">
        <v>4</v>
      </c>
      <c r="K116" s="156">
        <f t="shared" si="4"/>
        <v>100</v>
      </c>
      <c r="L116" s="142">
        <v>35.700000000000003</v>
      </c>
      <c r="M116" s="142" t="s">
        <v>101</v>
      </c>
      <c r="N116" s="128">
        <f t="shared" si="5"/>
        <v>35.700000000000003</v>
      </c>
      <c r="O116" s="155">
        <v>1.5</v>
      </c>
      <c r="P116" s="211" t="s">
        <v>103</v>
      </c>
    </row>
    <row r="117" spans="1:16" ht="12.75" customHeight="1" x14ac:dyDescent="0.25">
      <c r="A117" s="135">
        <v>112</v>
      </c>
      <c r="B117" s="154" t="s">
        <v>497</v>
      </c>
      <c r="C117" s="28" t="s">
        <v>109</v>
      </c>
      <c r="D117" s="29" t="s">
        <v>498</v>
      </c>
      <c r="E117" s="28">
        <v>8</v>
      </c>
      <c r="F117" s="28">
        <v>8</v>
      </c>
      <c r="G117" s="128">
        <f t="shared" si="3"/>
        <v>100</v>
      </c>
      <c r="H117" s="142">
        <v>0</v>
      </c>
      <c r="I117" s="142" t="s">
        <v>101</v>
      </c>
      <c r="J117" s="142">
        <v>8</v>
      </c>
      <c r="K117" s="156">
        <f t="shared" si="4"/>
        <v>100</v>
      </c>
      <c r="L117" s="142">
        <v>25</v>
      </c>
      <c r="M117" s="142" t="s">
        <v>101</v>
      </c>
      <c r="N117" s="128">
        <f t="shared" si="5"/>
        <v>25</v>
      </c>
      <c r="O117" s="155">
        <v>3.18</v>
      </c>
      <c r="P117" s="211" t="s">
        <v>99</v>
      </c>
    </row>
    <row r="118" spans="1:16" ht="12.75" customHeight="1" x14ac:dyDescent="0.25">
      <c r="A118" s="135">
        <v>113</v>
      </c>
      <c r="B118" s="154" t="s">
        <v>499</v>
      </c>
      <c r="C118" s="28" t="s">
        <v>109</v>
      </c>
      <c r="D118" s="29" t="s">
        <v>500</v>
      </c>
      <c r="E118" s="28">
        <v>6</v>
      </c>
      <c r="F118" s="28">
        <v>5</v>
      </c>
      <c r="G118" s="128">
        <f t="shared" si="3"/>
        <v>83.333333333333343</v>
      </c>
      <c r="H118" s="142">
        <v>34.299999999999997</v>
      </c>
      <c r="I118" s="142" t="s">
        <v>101</v>
      </c>
      <c r="J118" s="142">
        <v>6</v>
      </c>
      <c r="K118" s="156">
        <f t="shared" si="4"/>
        <v>100</v>
      </c>
      <c r="L118" s="142">
        <v>73.2</v>
      </c>
      <c r="M118" s="142" t="s">
        <v>100</v>
      </c>
      <c r="N118" s="128">
        <f t="shared" si="5"/>
        <v>38.900000000000006</v>
      </c>
      <c r="O118" s="155">
        <v>2.21</v>
      </c>
      <c r="P118" s="211" t="s">
        <v>102</v>
      </c>
    </row>
    <row r="119" spans="1:16" ht="12.75" customHeight="1" x14ac:dyDescent="0.25">
      <c r="A119" s="135">
        <v>114</v>
      </c>
      <c r="B119" s="154" t="s">
        <v>501</v>
      </c>
      <c r="C119" s="28" t="s">
        <v>109</v>
      </c>
      <c r="D119" s="29" t="s">
        <v>667</v>
      </c>
      <c r="E119" s="28">
        <v>7</v>
      </c>
      <c r="F119" s="28">
        <v>7</v>
      </c>
      <c r="G119" s="128">
        <f t="shared" si="3"/>
        <v>100</v>
      </c>
      <c r="H119" s="142">
        <v>22.2</v>
      </c>
      <c r="I119" s="142" t="s">
        <v>101</v>
      </c>
      <c r="J119" s="142">
        <v>2</v>
      </c>
      <c r="K119" s="156">
        <f t="shared" si="4"/>
        <v>28.571428571428569</v>
      </c>
      <c r="L119" s="142">
        <v>80</v>
      </c>
      <c r="M119" s="142" t="s">
        <v>102</v>
      </c>
      <c r="N119" s="128">
        <f t="shared" si="5"/>
        <v>57.8</v>
      </c>
      <c r="O119" s="155">
        <v>3.39</v>
      </c>
      <c r="P119" s="211" t="s">
        <v>99</v>
      </c>
    </row>
    <row r="120" spans="1:16" ht="12.75" customHeight="1" x14ac:dyDescent="0.25">
      <c r="A120" s="135">
        <v>115</v>
      </c>
      <c r="B120" s="154" t="s">
        <v>503</v>
      </c>
      <c r="C120" s="28" t="s">
        <v>109</v>
      </c>
      <c r="D120" s="29" t="s">
        <v>504</v>
      </c>
      <c r="E120" s="28">
        <v>30</v>
      </c>
      <c r="F120" s="28">
        <v>30</v>
      </c>
      <c r="G120" s="128">
        <f t="shared" si="3"/>
        <v>100</v>
      </c>
      <c r="H120" s="142">
        <v>39.4</v>
      </c>
      <c r="I120" s="142" t="s">
        <v>101</v>
      </c>
      <c r="J120" s="142">
        <v>30</v>
      </c>
      <c r="K120" s="156">
        <f t="shared" si="4"/>
        <v>100</v>
      </c>
      <c r="L120" s="142">
        <v>71.3</v>
      </c>
      <c r="M120" s="142" t="s">
        <v>99</v>
      </c>
      <c r="N120" s="128">
        <f t="shared" si="5"/>
        <v>31.9</v>
      </c>
      <c r="O120" s="155">
        <v>3.65</v>
      </c>
      <c r="P120" s="211" t="s">
        <v>101</v>
      </c>
    </row>
    <row r="121" spans="1:16" ht="12.75" customHeight="1" x14ac:dyDescent="0.25">
      <c r="A121" s="135">
        <v>116</v>
      </c>
      <c r="B121" s="154" t="s">
        <v>505</v>
      </c>
      <c r="C121" s="28" t="s">
        <v>109</v>
      </c>
      <c r="D121" s="29" t="s">
        <v>448</v>
      </c>
      <c r="E121" s="28">
        <v>9</v>
      </c>
      <c r="F121" s="28">
        <v>8</v>
      </c>
      <c r="G121" s="128">
        <f t="shared" si="3"/>
        <v>88.888888888888886</v>
      </c>
      <c r="H121" s="142">
        <v>34</v>
      </c>
      <c r="I121" s="142" t="s">
        <v>101</v>
      </c>
      <c r="J121" s="142">
        <v>5</v>
      </c>
      <c r="K121" s="156">
        <f t="shared" si="4"/>
        <v>55.555555555555557</v>
      </c>
      <c r="L121" s="142">
        <v>49</v>
      </c>
      <c r="M121" s="142" t="s">
        <v>101</v>
      </c>
      <c r="N121" s="128">
        <f t="shared" si="5"/>
        <v>15</v>
      </c>
      <c r="O121" s="155">
        <v>3.17</v>
      </c>
      <c r="P121" s="211" t="s">
        <v>99</v>
      </c>
    </row>
    <row r="122" spans="1:16" ht="12.75" customHeight="1" x14ac:dyDescent="0.25">
      <c r="A122" s="135">
        <v>117</v>
      </c>
      <c r="B122" s="154" t="s">
        <v>506</v>
      </c>
      <c r="C122" s="28" t="s">
        <v>109</v>
      </c>
      <c r="D122" s="29" t="s">
        <v>507</v>
      </c>
      <c r="E122" s="28">
        <v>30</v>
      </c>
      <c r="F122" s="28">
        <v>30</v>
      </c>
      <c r="G122" s="128">
        <f t="shared" si="3"/>
        <v>100</v>
      </c>
      <c r="H122" s="142">
        <v>43.8</v>
      </c>
      <c r="I122" s="142" t="s">
        <v>101</v>
      </c>
      <c r="J122" s="142">
        <v>30</v>
      </c>
      <c r="K122" s="156">
        <f t="shared" si="4"/>
        <v>100</v>
      </c>
      <c r="L122" s="142">
        <v>73.8</v>
      </c>
      <c r="M122" s="142" t="s">
        <v>100</v>
      </c>
      <c r="N122" s="128">
        <f t="shared" si="5"/>
        <v>30</v>
      </c>
      <c r="O122" s="155">
        <v>2.67</v>
      </c>
      <c r="P122" s="211" t="s">
        <v>100</v>
      </c>
    </row>
    <row r="123" spans="1:16" ht="12.75" customHeight="1" x14ac:dyDescent="0.25">
      <c r="A123" s="135">
        <v>118</v>
      </c>
      <c r="B123" s="154" t="s">
        <v>567</v>
      </c>
      <c r="C123" s="28" t="s">
        <v>109</v>
      </c>
      <c r="D123" s="29" t="s">
        <v>568</v>
      </c>
      <c r="E123" s="28">
        <v>26</v>
      </c>
      <c r="F123" s="28">
        <v>26</v>
      </c>
      <c r="G123" s="128">
        <f t="shared" si="3"/>
        <v>100</v>
      </c>
      <c r="H123" s="142">
        <v>70</v>
      </c>
      <c r="I123" s="142" t="s">
        <v>99</v>
      </c>
      <c r="J123" s="142">
        <v>26</v>
      </c>
      <c r="K123" s="156">
        <f t="shared" si="4"/>
        <v>100</v>
      </c>
      <c r="L123" s="142">
        <v>81.2</v>
      </c>
      <c r="M123" s="142" t="s">
        <v>102</v>
      </c>
      <c r="N123" s="128">
        <f t="shared" si="5"/>
        <v>11.200000000000003</v>
      </c>
      <c r="O123" s="155">
        <v>1.4</v>
      </c>
      <c r="P123" s="211" t="s">
        <v>104</v>
      </c>
    </row>
    <row r="124" spans="1:16" ht="12.75" customHeight="1" x14ac:dyDescent="0.25">
      <c r="A124" s="135">
        <v>119</v>
      </c>
      <c r="B124" s="154" t="s">
        <v>569</v>
      </c>
      <c r="C124" s="28" t="s">
        <v>109</v>
      </c>
      <c r="D124" s="29" t="s">
        <v>570</v>
      </c>
      <c r="E124" s="28">
        <v>24</v>
      </c>
      <c r="F124" s="28">
        <v>24</v>
      </c>
      <c r="G124" s="128">
        <f t="shared" si="3"/>
        <v>100</v>
      </c>
      <c r="H124" s="142">
        <v>26.25</v>
      </c>
      <c r="I124" s="142" t="s">
        <v>101</v>
      </c>
      <c r="J124" s="142">
        <v>24</v>
      </c>
      <c r="K124" s="156">
        <f t="shared" si="4"/>
        <v>100</v>
      </c>
      <c r="L124" s="142">
        <v>74.16</v>
      </c>
      <c r="M124" s="142" t="s">
        <v>100</v>
      </c>
      <c r="N124" s="128">
        <f t="shared" si="5"/>
        <v>47.91</v>
      </c>
      <c r="O124" s="155">
        <v>1.4</v>
      </c>
      <c r="P124" s="211" t="s">
        <v>104</v>
      </c>
    </row>
    <row r="125" spans="1:16" ht="12.75" customHeight="1" x14ac:dyDescent="0.25">
      <c r="A125" s="135">
        <v>120</v>
      </c>
      <c r="B125" s="154" t="s">
        <v>571</v>
      </c>
      <c r="C125" s="28" t="s">
        <v>109</v>
      </c>
      <c r="D125" s="29" t="s">
        <v>572</v>
      </c>
      <c r="E125" s="28">
        <v>26</v>
      </c>
      <c r="F125" s="28">
        <v>26</v>
      </c>
      <c r="G125" s="128">
        <f t="shared" si="3"/>
        <v>100</v>
      </c>
      <c r="H125" s="142">
        <v>67.599999999999994</v>
      </c>
      <c r="I125" s="142" t="s">
        <v>99</v>
      </c>
      <c r="J125" s="142">
        <v>26</v>
      </c>
      <c r="K125" s="156">
        <f t="shared" si="4"/>
        <v>100</v>
      </c>
      <c r="L125" s="142">
        <v>82.1</v>
      </c>
      <c r="M125" s="142" t="s">
        <v>102</v>
      </c>
      <c r="N125" s="128">
        <f t="shared" si="5"/>
        <v>14.5</v>
      </c>
      <c r="O125" s="155">
        <v>3.26</v>
      </c>
      <c r="P125" s="211" t="s">
        <v>99</v>
      </c>
    </row>
    <row r="126" spans="1:16" ht="12.75" customHeight="1" x14ac:dyDescent="0.25">
      <c r="A126" s="135">
        <v>121</v>
      </c>
      <c r="B126" s="154" t="s">
        <v>573</v>
      </c>
      <c r="C126" s="28" t="s">
        <v>109</v>
      </c>
      <c r="D126" s="29" t="s">
        <v>574</v>
      </c>
      <c r="E126" s="28">
        <v>27</v>
      </c>
      <c r="F126" s="28">
        <v>26</v>
      </c>
      <c r="G126" s="128">
        <f t="shared" si="3"/>
        <v>96.296296296296291</v>
      </c>
      <c r="H126" s="142">
        <v>39.479999999999997</v>
      </c>
      <c r="I126" s="142" t="s">
        <v>101</v>
      </c>
      <c r="J126" s="142">
        <v>24</v>
      </c>
      <c r="K126" s="156">
        <f t="shared" si="4"/>
        <v>88.888888888888886</v>
      </c>
      <c r="L126" s="142">
        <v>83.79</v>
      </c>
      <c r="M126" s="142" t="s">
        <v>102</v>
      </c>
      <c r="N126" s="128">
        <f t="shared" si="5"/>
        <v>44.310000000000009</v>
      </c>
      <c r="O126" s="155">
        <v>1.83</v>
      </c>
      <c r="P126" s="211" t="s">
        <v>103</v>
      </c>
    </row>
    <row r="127" spans="1:16" ht="12.75" customHeight="1" x14ac:dyDescent="0.25">
      <c r="A127" s="135">
        <v>122</v>
      </c>
      <c r="B127" s="154" t="s">
        <v>575</v>
      </c>
      <c r="C127" s="28" t="s">
        <v>109</v>
      </c>
      <c r="D127" s="29" t="s">
        <v>576</v>
      </c>
      <c r="E127" s="28">
        <v>27</v>
      </c>
      <c r="F127" s="28">
        <v>25</v>
      </c>
      <c r="G127" s="128">
        <f t="shared" si="3"/>
        <v>92.592592592592595</v>
      </c>
      <c r="H127" s="142">
        <v>32.4</v>
      </c>
      <c r="I127" s="142" t="s">
        <v>101</v>
      </c>
      <c r="J127" s="142">
        <v>25</v>
      </c>
      <c r="K127" s="156">
        <f t="shared" si="4"/>
        <v>92.592592592592595</v>
      </c>
      <c r="L127" s="142">
        <v>75.2</v>
      </c>
      <c r="M127" s="142" t="s">
        <v>100</v>
      </c>
      <c r="N127" s="128">
        <f t="shared" si="5"/>
        <v>42.800000000000004</v>
      </c>
      <c r="O127" s="155">
        <v>1.77</v>
      </c>
      <c r="P127" s="211" t="s">
        <v>103</v>
      </c>
    </row>
    <row r="128" spans="1:16" ht="12.75" customHeight="1" x14ac:dyDescent="0.25">
      <c r="A128" s="135">
        <v>123</v>
      </c>
      <c r="B128" s="154" t="s">
        <v>577</v>
      </c>
      <c r="C128" s="28" t="s">
        <v>109</v>
      </c>
      <c r="D128" s="29" t="s">
        <v>578</v>
      </c>
      <c r="E128" s="28">
        <v>26</v>
      </c>
      <c r="F128" s="28">
        <v>26</v>
      </c>
      <c r="G128" s="128">
        <f t="shared" si="3"/>
        <v>100</v>
      </c>
      <c r="H128" s="142">
        <v>52.2</v>
      </c>
      <c r="I128" s="142" t="s">
        <v>101</v>
      </c>
      <c r="J128" s="142">
        <v>26</v>
      </c>
      <c r="K128" s="156">
        <f t="shared" si="4"/>
        <v>100</v>
      </c>
      <c r="L128" s="142">
        <v>68.400000000000006</v>
      </c>
      <c r="M128" s="142" t="s">
        <v>99</v>
      </c>
      <c r="N128" s="128">
        <f t="shared" si="5"/>
        <v>16.200000000000003</v>
      </c>
      <c r="O128" s="155">
        <v>2.27</v>
      </c>
      <c r="P128" s="211" t="s">
        <v>102</v>
      </c>
    </row>
    <row r="129" spans="1:16" ht="12.75" customHeight="1" x14ac:dyDescent="0.25">
      <c r="A129" s="135">
        <v>124</v>
      </c>
      <c r="B129" s="154" t="s">
        <v>579</v>
      </c>
      <c r="C129" s="28" t="s">
        <v>109</v>
      </c>
      <c r="D129" s="29" t="s">
        <v>404</v>
      </c>
      <c r="E129" s="28">
        <v>26</v>
      </c>
      <c r="F129" s="28">
        <v>26</v>
      </c>
      <c r="G129" s="128">
        <f t="shared" si="3"/>
        <v>100</v>
      </c>
      <c r="H129" s="142">
        <v>65</v>
      </c>
      <c r="I129" s="142" t="s">
        <v>99</v>
      </c>
      <c r="J129" s="142">
        <v>26</v>
      </c>
      <c r="K129" s="156">
        <f t="shared" si="4"/>
        <v>100</v>
      </c>
      <c r="L129" s="142">
        <v>86</v>
      </c>
      <c r="M129" s="142" t="s">
        <v>102</v>
      </c>
      <c r="N129" s="128">
        <f t="shared" si="5"/>
        <v>21</v>
      </c>
      <c r="O129" s="155">
        <v>1.37</v>
      </c>
      <c r="P129" s="211" t="s">
        <v>104</v>
      </c>
    </row>
    <row r="130" spans="1:16" ht="12.75" customHeight="1" x14ac:dyDescent="0.25">
      <c r="A130" s="135">
        <v>125</v>
      </c>
      <c r="B130" s="154" t="s">
        <v>580</v>
      </c>
      <c r="C130" s="28" t="s">
        <v>109</v>
      </c>
      <c r="D130" s="29" t="s">
        <v>581</v>
      </c>
      <c r="E130" s="28">
        <v>26</v>
      </c>
      <c r="F130" s="28">
        <v>24</v>
      </c>
      <c r="G130" s="128">
        <f t="shared" si="3"/>
        <v>92.307692307692307</v>
      </c>
      <c r="H130" s="142">
        <v>53.75</v>
      </c>
      <c r="I130" s="142" t="s">
        <v>101</v>
      </c>
      <c r="J130" s="142">
        <v>25</v>
      </c>
      <c r="K130" s="156">
        <f t="shared" si="4"/>
        <v>96.15384615384616</v>
      </c>
      <c r="L130" s="142">
        <v>80</v>
      </c>
      <c r="M130" s="142" t="s">
        <v>103</v>
      </c>
      <c r="N130" s="128">
        <f t="shared" si="5"/>
        <v>26.25</v>
      </c>
      <c r="O130" s="155">
        <v>1.54</v>
      </c>
      <c r="P130" s="211" t="s">
        <v>103</v>
      </c>
    </row>
    <row r="131" spans="1:16" ht="12.75" customHeight="1" x14ac:dyDescent="0.25">
      <c r="A131" s="135">
        <v>126</v>
      </c>
      <c r="B131" s="154" t="s">
        <v>582</v>
      </c>
      <c r="C131" s="28" t="s">
        <v>109</v>
      </c>
      <c r="D131" s="29" t="s">
        <v>583</v>
      </c>
      <c r="E131" s="28">
        <v>26</v>
      </c>
      <c r="F131" s="28">
        <v>26</v>
      </c>
      <c r="G131" s="128">
        <f t="shared" si="3"/>
        <v>100</v>
      </c>
      <c r="H131" s="142">
        <v>71</v>
      </c>
      <c r="I131" s="142" t="s">
        <v>99</v>
      </c>
      <c r="J131" s="142">
        <v>26</v>
      </c>
      <c r="K131" s="156">
        <f t="shared" si="4"/>
        <v>100</v>
      </c>
      <c r="L131" s="142">
        <v>79</v>
      </c>
      <c r="M131" s="142" t="s">
        <v>100</v>
      </c>
      <c r="N131" s="128">
        <f t="shared" si="5"/>
        <v>8</v>
      </c>
      <c r="O131" s="155">
        <v>1.54</v>
      </c>
      <c r="P131" s="211" t="s">
        <v>103</v>
      </c>
    </row>
    <row r="132" spans="1:16" ht="12.75" customHeight="1" x14ac:dyDescent="0.25">
      <c r="A132" s="135">
        <v>127</v>
      </c>
      <c r="B132" s="154" t="s">
        <v>599</v>
      </c>
      <c r="C132" s="28" t="s">
        <v>122</v>
      </c>
      <c r="D132" s="29" t="s">
        <v>600</v>
      </c>
      <c r="E132" s="28">
        <v>19</v>
      </c>
      <c r="F132" s="28">
        <v>15</v>
      </c>
      <c r="G132" s="128">
        <f t="shared" si="3"/>
        <v>78.94736842105263</v>
      </c>
      <c r="H132" s="142">
        <v>28</v>
      </c>
      <c r="I132" s="142" t="s">
        <v>101</v>
      </c>
      <c r="J132" s="142">
        <v>15</v>
      </c>
      <c r="K132" s="156">
        <f t="shared" si="4"/>
        <v>78.94736842105263</v>
      </c>
      <c r="L132" s="142">
        <v>68</v>
      </c>
      <c r="M132" s="142" t="s">
        <v>99</v>
      </c>
      <c r="N132" s="128">
        <f t="shared" si="5"/>
        <v>40</v>
      </c>
      <c r="O132" s="155">
        <v>1.0900000000000001</v>
      </c>
      <c r="P132" s="211" t="s">
        <v>104</v>
      </c>
    </row>
    <row r="133" spans="1:16" ht="12.75" customHeight="1" x14ac:dyDescent="0.25">
      <c r="A133" s="135">
        <v>128</v>
      </c>
      <c r="B133" s="154" t="s">
        <v>601</v>
      </c>
      <c r="C133" s="28" t="s">
        <v>122</v>
      </c>
      <c r="D133" s="29" t="s">
        <v>602</v>
      </c>
      <c r="E133" s="28">
        <v>30</v>
      </c>
      <c r="F133" s="28">
        <v>22</v>
      </c>
      <c r="G133" s="128">
        <f t="shared" si="3"/>
        <v>73.333333333333329</v>
      </c>
      <c r="H133" s="142">
        <v>78</v>
      </c>
      <c r="I133" s="142" t="s">
        <v>100</v>
      </c>
      <c r="J133" s="142">
        <v>25</v>
      </c>
      <c r="K133" s="156">
        <f t="shared" si="4"/>
        <v>83.333333333333343</v>
      </c>
      <c r="L133" s="142">
        <v>82.56</v>
      </c>
      <c r="M133" s="142" t="s">
        <v>102</v>
      </c>
      <c r="N133" s="128">
        <f t="shared" si="5"/>
        <v>4.5600000000000023</v>
      </c>
      <c r="O133" s="155">
        <v>1.1499999999999999</v>
      </c>
      <c r="P133" s="211" t="s">
        <v>104</v>
      </c>
    </row>
    <row r="134" spans="1:16" ht="12.75" customHeight="1" x14ac:dyDescent="0.25">
      <c r="A134" s="135">
        <v>129</v>
      </c>
      <c r="B134" s="154" t="s">
        <v>603</v>
      </c>
      <c r="C134" s="28" t="s">
        <v>122</v>
      </c>
      <c r="D134" s="29" t="s">
        <v>604</v>
      </c>
      <c r="E134" s="28">
        <v>29</v>
      </c>
      <c r="F134" s="28">
        <v>22</v>
      </c>
      <c r="G134" s="128">
        <f t="shared" si="3"/>
        <v>75.862068965517238</v>
      </c>
      <c r="H134" s="142">
        <v>48.1</v>
      </c>
      <c r="I134" s="142" t="s">
        <v>101</v>
      </c>
      <c r="J134" s="142">
        <v>23</v>
      </c>
      <c r="K134" s="156">
        <f t="shared" si="4"/>
        <v>79.310344827586206</v>
      </c>
      <c r="L134" s="142">
        <v>64.099999999999994</v>
      </c>
      <c r="M134" s="142" t="s">
        <v>101</v>
      </c>
      <c r="N134" s="128">
        <f t="shared" si="5"/>
        <v>15.999999999999993</v>
      </c>
      <c r="O134" s="155">
        <v>1.62</v>
      </c>
      <c r="P134" s="211" t="s">
        <v>103</v>
      </c>
    </row>
    <row r="135" spans="1:16" ht="12.75" customHeight="1" x14ac:dyDescent="0.25">
      <c r="A135" s="135">
        <v>130</v>
      </c>
      <c r="B135" s="154" t="s">
        <v>605</v>
      </c>
      <c r="C135" s="28" t="s">
        <v>122</v>
      </c>
      <c r="D135" s="29" t="s">
        <v>606</v>
      </c>
      <c r="E135" s="28">
        <v>29</v>
      </c>
      <c r="F135" s="28">
        <v>26</v>
      </c>
      <c r="G135" s="128">
        <f t="shared" ref="G135:G150" si="6">SUM(F135/E135*100)</f>
        <v>89.65517241379311</v>
      </c>
      <c r="H135" s="142">
        <v>11.44</v>
      </c>
      <c r="I135" s="142" t="s">
        <v>101</v>
      </c>
      <c r="J135" s="142">
        <v>21</v>
      </c>
      <c r="K135" s="156">
        <f t="shared" ref="K135:K150" si="7">SUM(J135/E135*100)</f>
        <v>72.41379310344827</v>
      </c>
      <c r="L135" s="142">
        <v>35.92</v>
      </c>
      <c r="M135" s="142" t="s">
        <v>101</v>
      </c>
      <c r="N135" s="128">
        <f t="shared" ref="N135:N150" si="8">SUM(L135-H135)</f>
        <v>24.480000000000004</v>
      </c>
      <c r="O135" s="155">
        <v>1.55</v>
      </c>
      <c r="P135" s="211" t="s">
        <v>103</v>
      </c>
    </row>
    <row r="136" spans="1:16" ht="12.75" customHeight="1" x14ac:dyDescent="0.25">
      <c r="A136" s="135">
        <v>131</v>
      </c>
      <c r="B136" s="154" t="s">
        <v>607</v>
      </c>
      <c r="C136" s="28" t="s">
        <v>122</v>
      </c>
      <c r="D136" s="29" t="s">
        <v>608</v>
      </c>
      <c r="E136" s="28">
        <v>33</v>
      </c>
      <c r="F136" s="28">
        <v>25</v>
      </c>
      <c r="G136" s="128">
        <f t="shared" si="6"/>
        <v>75.757575757575751</v>
      </c>
      <c r="H136" s="142">
        <v>45</v>
      </c>
      <c r="I136" s="142" t="s">
        <v>101</v>
      </c>
      <c r="J136" s="142">
        <v>33</v>
      </c>
      <c r="K136" s="156">
        <f t="shared" si="7"/>
        <v>100</v>
      </c>
      <c r="L136" s="142">
        <v>78.3</v>
      </c>
      <c r="M136" s="142" t="s">
        <v>100</v>
      </c>
      <c r="N136" s="128">
        <f t="shared" si="8"/>
        <v>33.299999999999997</v>
      </c>
      <c r="O136" s="155">
        <v>1.77</v>
      </c>
      <c r="P136" s="211" t="s">
        <v>103</v>
      </c>
    </row>
    <row r="137" spans="1:16" ht="12.75" customHeight="1" x14ac:dyDescent="0.25">
      <c r="A137" s="135">
        <v>132</v>
      </c>
      <c r="B137" s="154" t="s">
        <v>609</v>
      </c>
      <c r="C137" s="28" t="s">
        <v>122</v>
      </c>
      <c r="D137" s="29" t="s">
        <v>610</v>
      </c>
      <c r="E137" s="28">
        <v>34</v>
      </c>
      <c r="F137" s="28">
        <v>27</v>
      </c>
      <c r="G137" s="128">
        <f t="shared" si="6"/>
        <v>79.411764705882348</v>
      </c>
      <c r="H137" s="142">
        <v>79</v>
      </c>
      <c r="I137" s="142" t="s">
        <v>100</v>
      </c>
      <c r="J137" s="142">
        <v>28</v>
      </c>
      <c r="K137" s="156">
        <f t="shared" si="7"/>
        <v>82.35294117647058</v>
      </c>
      <c r="L137" s="142">
        <v>82</v>
      </c>
      <c r="M137" s="142" t="s">
        <v>102</v>
      </c>
      <c r="N137" s="128">
        <f t="shared" si="8"/>
        <v>3</v>
      </c>
      <c r="O137" s="155">
        <v>1.42</v>
      </c>
      <c r="P137" s="211" t="s">
        <v>104</v>
      </c>
    </row>
    <row r="138" spans="1:16" ht="12.75" customHeight="1" x14ac:dyDescent="0.25">
      <c r="A138" s="135">
        <v>133</v>
      </c>
      <c r="B138" s="154" t="s">
        <v>611</v>
      </c>
      <c r="C138" s="28" t="s">
        <v>122</v>
      </c>
      <c r="D138" s="29" t="s">
        <v>612</v>
      </c>
      <c r="E138" s="28">
        <v>6</v>
      </c>
      <c r="F138" s="28">
        <v>6</v>
      </c>
      <c r="G138" s="128">
        <f t="shared" si="6"/>
        <v>100</v>
      </c>
      <c r="H138" s="142">
        <v>53</v>
      </c>
      <c r="I138" s="142" t="s">
        <v>101</v>
      </c>
      <c r="J138" s="142">
        <v>6</v>
      </c>
      <c r="K138" s="156">
        <f t="shared" si="7"/>
        <v>100</v>
      </c>
      <c r="L138" s="142">
        <v>67</v>
      </c>
      <c r="M138" s="142" t="s">
        <v>99</v>
      </c>
      <c r="N138" s="128">
        <f t="shared" si="8"/>
        <v>14</v>
      </c>
      <c r="O138" s="155">
        <v>1.17</v>
      </c>
      <c r="P138" s="211" t="s">
        <v>104</v>
      </c>
    </row>
    <row r="139" spans="1:16" ht="12.75" customHeight="1" x14ac:dyDescent="0.25">
      <c r="A139" s="135">
        <v>134</v>
      </c>
      <c r="B139" s="154" t="s">
        <v>613</v>
      </c>
      <c r="C139" s="28" t="s">
        <v>122</v>
      </c>
      <c r="D139" s="29" t="s">
        <v>614</v>
      </c>
      <c r="E139" s="28">
        <v>6</v>
      </c>
      <c r="F139" s="28">
        <v>6</v>
      </c>
      <c r="G139" s="128">
        <f t="shared" si="6"/>
        <v>100</v>
      </c>
      <c r="H139" s="142">
        <v>22</v>
      </c>
      <c r="I139" s="142" t="s">
        <v>101</v>
      </c>
      <c r="J139" s="142">
        <v>6</v>
      </c>
      <c r="K139" s="156">
        <f t="shared" si="7"/>
        <v>100</v>
      </c>
      <c r="L139" s="142">
        <v>73.5</v>
      </c>
      <c r="M139" s="142" t="s">
        <v>100</v>
      </c>
      <c r="N139" s="128">
        <f t="shared" si="8"/>
        <v>51.5</v>
      </c>
      <c r="O139" s="155">
        <v>1.08</v>
      </c>
      <c r="P139" s="211" t="s">
        <v>104</v>
      </c>
    </row>
    <row r="140" spans="1:16" ht="12.75" customHeight="1" x14ac:dyDescent="0.25">
      <c r="A140" s="135">
        <v>135</v>
      </c>
      <c r="B140" s="154" t="s">
        <v>615</v>
      </c>
      <c r="C140" s="28" t="s">
        <v>122</v>
      </c>
      <c r="D140" s="29" t="s">
        <v>616</v>
      </c>
      <c r="E140" s="28">
        <v>6</v>
      </c>
      <c r="F140" s="28">
        <v>6</v>
      </c>
      <c r="G140" s="128">
        <f t="shared" si="6"/>
        <v>100</v>
      </c>
      <c r="H140" s="142">
        <v>63.4</v>
      </c>
      <c r="I140" s="142" t="s">
        <v>101</v>
      </c>
      <c r="J140" s="142">
        <v>6</v>
      </c>
      <c r="K140" s="156">
        <f t="shared" si="7"/>
        <v>100</v>
      </c>
      <c r="L140" s="142">
        <v>65.8</v>
      </c>
      <c r="M140" s="142" t="s">
        <v>99</v>
      </c>
      <c r="N140" s="128">
        <f t="shared" si="8"/>
        <v>2.3999999999999986</v>
      </c>
      <c r="O140" s="155">
        <v>2.36</v>
      </c>
      <c r="P140" s="211" t="s">
        <v>102</v>
      </c>
    </row>
    <row r="141" spans="1:16" ht="12.75" customHeight="1" x14ac:dyDescent="0.25">
      <c r="A141" s="135">
        <v>136</v>
      </c>
      <c r="B141" s="154" t="s">
        <v>617</v>
      </c>
      <c r="C141" s="28" t="s">
        <v>122</v>
      </c>
      <c r="D141" s="29" t="s">
        <v>618</v>
      </c>
      <c r="E141" s="28">
        <v>6</v>
      </c>
      <c r="F141" s="28">
        <v>6</v>
      </c>
      <c r="G141" s="128">
        <f t="shared" si="6"/>
        <v>100</v>
      </c>
      <c r="H141" s="142">
        <v>62.4</v>
      </c>
      <c r="I141" s="142" t="s">
        <v>101</v>
      </c>
      <c r="J141" s="142">
        <v>6</v>
      </c>
      <c r="K141" s="156">
        <f t="shared" si="7"/>
        <v>100</v>
      </c>
      <c r="L141" s="142">
        <v>63.2</v>
      </c>
      <c r="M141" s="142" t="s">
        <v>101</v>
      </c>
      <c r="N141" s="128">
        <f t="shared" si="8"/>
        <v>0.80000000000000426</v>
      </c>
      <c r="O141" s="155">
        <v>3.22</v>
      </c>
      <c r="P141" s="211" t="s">
        <v>99</v>
      </c>
    </row>
    <row r="142" spans="1:16" ht="12.75" customHeight="1" x14ac:dyDescent="0.25">
      <c r="A142" s="135">
        <v>137</v>
      </c>
      <c r="B142" s="154" t="s">
        <v>619</v>
      </c>
      <c r="C142" s="28" t="s">
        <v>122</v>
      </c>
      <c r="D142" s="29" t="s">
        <v>620</v>
      </c>
      <c r="E142" s="28">
        <v>6</v>
      </c>
      <c r="F142" s="28">
        <v>6</v>
      </c>
      <c r="G142" s="128">
        <f t="shared" si="6"/>
        <v>100</v>
      </c>
      <c r="H142" s="142">
        <v>59.6</v>
      </c>
      <c r="I142" s="142" t="s">
        <v>101</v>
      </c>
      <c r="J142" s="142">
        <v>6</v>
      </c>
      <c r="K142" s="156">
        <f t="shared" si="7"/>
        <v>100</v>
      </c>
      <c r="L142" s="142">
        <v>60</v>
      </c>
      <c r="M142" s="142" t="s">
        <v>101</v>
      </c>
      <c r="N142" s="128">
        <f t="shared" si="8"/>
        <v>0.39999999999999858</v>
      </c>
      <c r="O142" s="155">
        <v>2.86</v>
      </c>
      <c r="P142" s="211" t="s">
        <v>100</v>
      </c>
    </row>
    <row r="143" spans="1:16" ht="12.75" customHeight="1" x14ac:dyDescent="0.25">
      <c r="A143" s="135">
        <v>138</v>
      </c>
      <c r="B143" s="154" t="s">
        <v>621</v>
      </c>
      <c r="C143" s="28" t="s">
        <v>122</v>
      </c>
      <c r="D143" s="29" t="s">
        <v>622</v>
      </c>
      <c r="E143" s="28">
        <v>6</v>
      </c>
      <c r="F143" s="28">
        <v>6</v>
      </c>
      <c r="G143" s="128">
        <f t="shared" si="6"/>
        <v>100</v>
      </c>
      <c r="H143" s="142">
        <v>55.2</v>
      </c>
      <c r="I143" s="142" t="s">
        <v>101</v>
      </c>
      <c r="J143" s="142">
        <v>6</v>
      </c>
      <c r="K143" s="156">
        <f t="shared" si="7"/>
        <v>100</v>
      </c>
      <c r="L143" s="142">
        <v>66</v>
      </c>
      <c r="M143" s="142" t="s">
        <v>99</v>
      </c>
      <c r="N143" s="128">
        <f t="shared" si="8"/>
        <v>10.799999999999997</v>
      </c>
      <c r="O143" s="155">
        <v>2.33</v>
      </c>
      <c r="P143" s="211" t="s">
        <v>102</v>
      </c>
    </row>
    <row r="144" spans="1:16" ht="12.75" customHeight="1" x14ac:dyDescent="0.25">
      <c r="A144" s="135">
        <v>139</v>
      </c>
      <c r="B144" s="154" t="s">
        <v>623</v>
      </c>
      <c r="C144" s="28" t="s">
        <v>122</v>
      </c>
      <c r="D144" s="29" t="s">
        <v>624</v>
      </c>
      <c r="E144" s="28">
        <v>6</v>
      </c>
      <c r="F144" s="28">
        <v>6</v>
      </c>
      <c r="G144" s="128">
        <f t="shared" si="6"/>
        <v>100</v>
      </c>
      <c r="H144" s="142">
        <v>49.8</v>
      </c>
      <c r="I144" s="142" t="s">
        <v>101</v>
      </c>
      <c r="J144" s="142">
        <v>6</v>
      </c>
      <c r="K144" s="156">
        <f t="shared" si="7"/>
        <v>100</v>
      </c>
      <c r="L144" s="142">
        <v>67.900000000000006</v>
      </c>
      <c r="M144" s="142" t="s">
        <v>99</v>
      </c>
      <c r="N144" s="128">
        <f t="shared" si="8"/>
        <v>18.100000000000009</v>
      </c>
      <c r="O144" s="155">
        <v>1.75</v>
      </c>
      <c r="P144" s="211" t="s">
        <v>103</v>
      </c>
    </row>
    <row r="145" spans="1:16" ht="12.75" customHeight="1" x14ac:dyDescent="0.25">
      <c r="A145" s="135">
        <v>140</v>
      </c>
      <c r="B145" s="154" t="s">
        <v>625</v>
      </c>
      <c r="C145" s="28" t="s">
        <v>122</v>
      </c>
      <c r="D145" s="29" t="s">
        <v>626</v>
      </c>
      <c r="E145" s="28">
        <v>17</v>
      </c>
      <c r="F145" s="28">
        <v>17</v>
      </c>
      <c r="G145" s="128">
        <f t="shared" si="6"/>
        <v>100</v>
      </c>
      <c r="H145" s="142">
        <v>62.2</v>
      </c>
      <c r="I145" s="142" t="s">
        <v>101</v>
      </c>
      <c r="J145" s="142">
        <v>17</v>
      </c>
      <c r="K145" s="156">
        <f t="shared" si="7"/>
        <v>100</v>
      </c>
      <c r="L145" s="142">
        <v>70</v>
      </c>
      <c r="M145" s="142" t="s">
        <v>99</v>
      </c>
      <c r="N145" s="128">
        <f t="shared" si="8"/>
        <v>7.7999999999999972</v>
      </c>
      <c r="O145" s="155">
        <v>1.74</v>
      </c>
      <c r="P145" s="211" t="s">
        <v>103</v>
      </c>
    </row>
    <row r="146" spans="1:16" ht="12.75" customHeight="1" x14ac:dyDescent="0.25">
      <c r="A146" s="135">
        <v>141</v>
      </c>
      <c r="B146" s="154" t="s">
        <v>627</v>
      </c>
      <c r="C146" s="28" t="s">
        <v>122</v>
      </c>
      <c r="D146" s="29" t="s">
        <v>628</v>
      </c>
      <c r="E146" s="28">
        <v>17</v>
      </c>
      <c r="F146" s="28">
        <v>17</v>
      </c>
      <c r="G146" s="128">
        <f t="shared" si="6"/>
        <v>100</v>
      </c>
      <c r="H146" s="142">
        <v>59.6</v>
      </c>
      <c r="I146" s="142" t="s">
        <v>101</v>
      </c>
      <c r="J146" s="142">
        <v>17</v>
      </c>
      <c r="K146" s="156">
        <f t="shared" si="7"/>
        <v>100</v>
      </c>
      <c r="L146" s="142">
        <v>69.2</v>
      </c>
      <c r="M146" s="142" t="s">
        <v>99</v>
      </c>
      <c r="N146" s="128">
        <f t="shared" si="8"/>
        <v>9.6000000000000014</v>
      </c>
      <c r="O146" s="155">
        <v>1.47</v>
      </c>
      <c r="P146" s="211" t="s">
        <v>104</v>
      </c>
    </row>
    <row r="147" spans="1:16" ht="12.75" customHeight="1" x14ac:dyDescent="0.25">
      <c r="A147" s="135">
        <v>142</v>
      </c>
      <c r="B147" s="154" t="s">
        <v>657</v>
      </c>
      <c r="C147" s="28" t="s">
        <v>122</v>
      </c>
      <c r="D147" s="29" t="s">
        <v>400</v>
      </c>
      <c r="E147" s="28">
        <v>22</v>
      </c>
      <c r="F147" s="28">
        <v>21</v>
      </c>
      <c r="G147" s="128">
        <f t="shared" si="6"/>
        <v>95.454545454545453</v>
      </c>
      <c r="H147" s="142">
        <v>31</v>
      </c>
      <c r="I147" s="142" t="s">
        <v>101</v>
      </c>
      <c r="J147" s="142">
        <v>19</v>
      </c>
      <c r="K147" s="156">
        <f t="shared" si="7"/>
        <v>86.36363636363636</v>
      </c>
      <c r="L147" s="142">
        <v>86</v>
      </c>
      <c r="M147" s="142" t="s">
        <v>102</v>
      </c>
      <c r="N147" s="128">
        <f t="shared" si="8"/>
        <v>55</v>
      </c>
      <c r="O147" s="155">
        <v>2.29</v>
      </c>
      <c r="P147" s="211" t="s">
        <v>102</v>
      </c>
    </row>
    <row r="148" spans="1:16" ht="12.75" customHeight="1" x14ac:dyDescent="0.25">
      <c r="A148" s="135">
        <v>143</v>
      </c>
      <c r="B148" s="154" t="s">
        <v>658</v>
      </c>
      <c r="C148" s="28" t="s">
        <v>122</v>
      </c>
      <c r="D148" s="29" t="s">
        <v>404</v>
      </c>
      <c r="E148" s="28">
        <v>24</v>
      </c>
      <c r="F148" s="28">
        <v>22</v>
      </c>
      <c r="G148" s="128">
        <f t="shared" si="6"/>
        <v>91.666666666666657</v>
      </c>
      <c r="H148" s="142">
        <v>73</v>
      </c>
      <c r="I148" s="142" t="s">
        <v>100</v>
      </c>
      <c r="J148" s="142">
        <v>20</v>
      </c>
      <c r="K148" s="156">
        <f t="shared" si="7"/>
        <v>83.333333333333343</v>
      </c>
      <c r="L148" s="142">
        <v>78</v>
      </c>
      <c r="M148" s="142" t="s">
        <v>100</v>
      </c>
      <c r="N148" s="128">
        <f t="shared" si="8"/>
        <v>5</v>
      </c>
      <c r="O148" s="155">
        <v>1.57</v>
      </c>
      <c r="P148" s="211" t="s">
        <v>103</v>
      </c>
    </row>
    <row r="149" spans="1:16" ht="12.75" customHeight="1" x14ac:dyDescent="0.25">
      <c r="A149" s="135">
        <v>144</v>
      </c>
      <c r="B149" s="154" t="s">
        <v>659</v>
      </c>
      <c r="C149" s="28" t="s">
        <v>122</v>
      </c>
      <c r="D149" s="29" t="s">
        <v>576</v>
      </c>
      <c r="E149" s="28">
        <v>24</v>
      </c>
      <c r="F149" s="28">
        <v>20</v>
      </c>
      <c r="G149" s="128">
        <f t="shared" si="6"/>
        <v>83.333333333333343</v>
      </c>
      <c r="H149" s="142">
        <v>49.5</v>
      </c>
      <c r="I149" s="142" t="s">
        <v>101</v>
      </c>
      <c r="J149" s="142">
        <v>20</v>
      </c>
      <c r="K149" s="156">
        <f t="shared" si="7"/>
        <v>83.333333333333343</v>
      </c>
      <c r="L149" s="142">
        <v>76</v>
      </c>
      <c r="M149" s="142" t="s">
        <v>100</v>
      </c>
      <c r="N149" s="128">
        <f t="shared" si="8"/>
        <v>26.5</v>
      </c>
      <c r="O149" s="155">
        <v>1.91</v>
      </c>
      <c r="P149" s="211" t="s">
        <v>103</v>
      </c>
    </row>
    <row r="150" spans="1:16" ht="12.75" customHeight="1" x14ac:dyDescent="0.25">
      <c r="A150" s="135">
        <v>145</v>
      </c>
      <c r="B150" s="154" t="s">
        <v>660</v>
      </c>
      <c r="C150" s="28" t="s">
        <v>122</v>
      </c>
      <c r="D150" s="29" t="s">
        <v>592</v>
      </c>
      <c r="E150" s="28">
        <v>24</v>
      </c>
      <c r="F150" s="28">
        <v>15</v>
      </c>
      <c r="G150" s="128">
        <f t="shared" si="6"/>
        <v>62.5</v>
      </c>
      <c r="H150" s="142">
        <v>28.66</v>
      </c>
      <c r="I150" s="142" t="s">
        <v>101</v>
      </c>
      <c r="J150" s="142">
        <v>19</v>
      </c>
      <c r="K150" s="156">
        <f t="shared" si="7"/>
        <v>79.166666666666657</v>
      </c>
      <c r="L150" s="142">
        <v>77.099999999999994</v>
      </c>
      <c r="M150" s="142" t="s">
        <v>100</v>
      </c>
      <c r="N150" s="128">
        <f t="shared" si="8"/>
        <v>48.44</v>
      </c>
      <c r="O150" s="155">
        <v>2.2999999999999998</v>
      </c>
      <c r="P150" s="211" t="s">
        <v>102</v>
      </c>
    </row>
    <row r="151" spans="1:16" x14ac:dyDescent="0.25">
      <c r="A151" s="294" t="s">
        <v>105</v>
      </c>
      <c r="B151" s="392"/>
      <c r="C151" s="392"/>
      <c r="D151" s="393"/>
      <c r="E151" s="160">
        <f>SUM(E6:E150)</f>
        <v>2607</v>
      </c>
      <c r="F151" s="160">
        <f>SUM(F6:F150)</f>
        <v>2294</v>
      </c>
      <c r="G151" s="161">
        <f>SUM(F151/E151*100)</f>
        <v>87.99386267740698</v>
      </c>
      <c r="H151" s="162"/>
      <c r="I151" s="163" t="s">
        <v>101</v>
      </c>
      <c r="J151" s="160">
        <f>SUM(J6:J150)</f>
        <v>2277</v>
      </c>
      <c r="K151" s="161"/>
      <c r="L151" s="162"/>
      <c r="M151" s="163" t="s">
        <v>100</v>
      </c>
      <c r="N151" s="162"/>
      <c r="O151" s="162"/>
      <c r="P151" s="160" t="s">
        <v>102</v>
      </c>
    </row>
  </sheetData>
  <mergeCells count="19">
    <mergeCell ref="A1:P1"/>
    <mergeCell ref="A2:A5"/>
    <mergeCell ref="B2:B5"/>
    <mergeCell ref="C2:C5"/>
    <mergeCell ref="D2:D5"/>
    <mergeCell ref="E2:E5"/>
    <mergeCell ref="F2:I3"/>
    <mergeCell ref="J2:M3"/>
    <mergeCell ref="N2:N5"/>
    <mergeCell ref="O2:P3"/>
    <mergeCell ref="O4:O5"/>
    <mergeCell ref="P4:P5"/>
    <mergeCell ref="A151:D151"/>
    <mergeCell ref="F4:F5"/>
    <mergeCell ref="G4:G5"/>
    <mergeCell ref="H4:I4"/>
    <mergeCell ref="J4:J5"/>
    <mergeCell ref="K4:K5"/>
    <mergeCell ref="L4:M4"/>
  </mergeCells>
  <pageMargins left="0.7" right="0.7" top="0.75" bottom="0.75" header="0.3" footer="0.3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1"/>
  <sheetViews>
    <sheetView topLeftCell="A98" workbookViewId="0">
      <selection sqref="A1:Q131"/>
    </sheetView>
  </sheetViews>
  <sheetFormatPr defaultRowHeight="12.75" x14ac:dyDescent="0.2"/>
  <cols>
    <col min="1" max="1" width="5.42578125" style="188" customWidth="1"/>
    <col min="2" max="2" width="14.85546875" style="188" customWidth="1"/>
    <col min="3" max="3" width="0" style="188" hidden="1" customWidth="1"/>
    <col min="4" max="4" width="10" style="188" customWidth="1"/>
    <col min="5" max="5" width="34.140625" style="188" customWidth="1"/>
    <col min="6" max="6" width="7.28515625" style="188" customWidth="1"/>
    <col min="7" max="8" width="6.7109375" style="188" customWidth="1"/>
    <col min="9" max="10" width="5.7109375" style="188" customWidth="1"/>
    <col min="11" max="12" width="6.7109375" style="188" customWidth="1"/>
    <col min="13" max="14" width="5.7109375" style="188" customWidth="1"/>
    <col min="15" max="15" width="10.28515625" style="188" customWidth="1"/>
    <col min="16" max="17" width="5.7109375" style="188" customWidth="1"/>
    <col min="18" max="16384" width="9.140625" style="188"/>
  </cols>
  <sheetData>
    <row r="1" spans="1:17" ht="15.75" x14ac:dyDescent="0.25">
      <c r="A1" s="399" t="s">
        <v>977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</row>
    <row r="2" spans="1:17" ht="23.25" customHeight="1" x14ac:dyDescent="0.2">
      <c r="A2" s="400" t="s">
        <v>22</v>
      </c>
      <c r="B2" s="403" t="s">
        <v>936</v>
      </c>
      <c r="C2" s="403" t="s">
        <v>24</v>
      </c>
      <c r="D2" s="403" t="s">
        <v>937</v>
      </c>
      <c r="E2" s="403" t="s">
        <v>25</v>
      </c>
      <c r="F2" s="365" t="s">
        <v>342</v>
      </c>
      <c r="G2" s="368" t="s">
        <v>92</v>
      </c>
      <c r="H2" s="369"/>
      <c r="I2" s="369"/>
      <c r="J2" s="370"/>
      <c r="K2" s="374" t="s">
        <v>93</v>
      </c>
      <c r="L2" s="375"/>
      <c r="M2" s="375"/>
      <c r="N2" s="376"/>
      <c r="O2" s="380" t="s">
        <v>343</v>
      </c>
      <c r="P2" s="398" t="s">
        <v>94</v>
      </c>
      <c r="Q2" s="398"/>
    </row>
    <row r="3" spans="1:17" ht="19.5" customHeight="1" x14ac:dyDescent="0.2">
      <c r="A3" s="401"/>
      <c r="B3" s="403"/>
      <c r="C3" s="403"/>
      <c r="D3" s="403"/>
      <c r="E3" s="403"/>
      <c r="F3" s="366"/>
      <c r="G3" s="371"/>
      <c r="H3" s="372"/>
      <c r="I3" s="372"/>
      <c r="J3" s="373"/>
      <c r="K3" s="377"/>
      <c r="L3" s="378"/>
      <c r="M3" s="378"/>
      <c r="N3" s="379"/>
      <c r="O3" s="381"/>
      <c r="P3" s="398"/>
      <c r="Q3" s="398"/>
    </row>
    <row r="4" spans="1:17" ht="30.75" customHeight="1" x14ac:dyDescent="0.2">
      <c r="A4" s="401"/>
      <c r="B4" s="403"/>
      <c r="C4" s="403"/>
      <c r="D4" s="403"/>
      <c r="E4" s="403"/>
      <c r="F4" s="366"/>
      <c r="G4" s="283" t="s">
        <v>95</v>
      </c>
      <c r="H4" s="283" t="s">
        <v>96</v>
      </c>
      <c r="I4" s="355" t="s">
        <v>344</v>
      </c>
      <c r="J4" s="356"/>
      <c r="K4" s="357" t="s">
        <v>95</v>
      </c>
      <c r="L4" s="357" t="s">
        <v>96</v>
      </c>
      <c r="M4" s="271" t="s">
        <v>344</v>
      </c>
      <c r="N4" s="359"/>
      <c r="O4" s="381"/>
      <c r="P4" s="391" t="s">
        <v>14</v>
      </c>
      <c r="Q4" s="391" t="s">
        <v>345</v>
      </c>
    </row>
    <row r="5" spans="1:17" ht="39" customHeight="1" x14ac:dyDescent="0.2">
      <c r="A5" s="402"/>
      <c r="B5" s="403"/>
      <c r="C5" s="403"/>
      <c r="D5" s="403"/>
      <c r="E5" s="403"/>
      <c r="F5" s="367"/>
      <c r="G5" s="354"/>
      <c r="H5" s="354"/>
      <c r="I5" s="38" t="s">
        <v>14</v>
      </c>
      <c r="J5" s="38" t="s">
        <v>97</v>
      </c>
      <c r="K5" s="358"/>
      <c r="L5" s="358"/>
      <c r="M5" s="40" t="s">
        <v>14</v>
      </c>
      <c r="N5" s="40" t="s">
        <v>97</v>
      </c>
      <c r="O5" s="382"/>
      <c r="P5" s="391"/>
      <c r="Q5" s="391"/>
    </row>
    <row r="6" spans="1:17" ht="13.5" customHeight="1" x14ac:dyDescent="0.2">
      <c r="A6" s="122">
        <v>1</v>
      </c>
      <c r="B6" s="170" t="s">
        <v>670</v>
      </c>
      <c r="C6" s="165">
        <v>1</v>
      </c>
      <c r="D6" s="166" t="s">
        <v>671</v>
      </c>
      <c r="E6" s="167" t="s">
        <v>939</v>
      </c>
      <c r="F6" s="189">
        <v>35</v>
      </c>
      <c r="G6" s="190">
        <v>28</v>
      </c>
      <c r="H6" s="191">
        <f t="shared" ref="H6:H69" si="0">G6/F6*100</f>
        <v>80</v>
      </c>
      <c r="I6" s="192">
        <v>86.8</v>
      </c>
      <c r="J6" s="192" t="str">
        <f t="shared" ref="J6:J69" si="1">IF(I6&lt;65,"Fx",IF(I6&lt;=72,"E",IF(I6&lt;=79,"D",IF(I6&lt;=86,"C",IF(I6&lt;=93,"B",IF(I6&lt;=100,"A"))))))</f>
        <v>B</v>
      </c>
      <c r="K6" s="190">
        <v>29</v>
      </c>
      <c r="L6" s="191">
        <f t="shared" ref="L6:L69" si="2">K6/F6*100</f>
        <v>82.857142857142861</v>
      </c>
      <c r="M6" s="192">
        <v>90.3</v>
      </c>
      <c r="N6" s="192" t="str">
        <f t="shared" ref="N6:N69" si="3">IF(M6&lt;65,"Fx",IF(M6&lt;=72,"E",IF(M6&lt;=79,"D",IF(M6&lt;=86,"C",IF(M6&lt;=93,"B",IF(M6&lt;=100,"A"))))))</f>
        <v>B</v>
      </c>
      <c r="O6" s="192">
        <f t="shared" ref="O6:O69" si="4">M6-I6</f>
        <v>3.5</v>
      </c>
      <c r="P6" s="191">
        <v>2.4300000000000002</v>
      </c>
      <c r="Q6" s="175" t="s">
        <v>102</v>
      </c>
    </row>
    <row r="7" spans="1:17" x14ac:dyDescent="0.2">
      <c r="A7" s="122">
        <v>2</v>
      </c>
      <c r="B7" s="170" t="s">
        <v>670</v>
      </c>
      <c r="C7" s="165"/>
      <c r="D7" s="169" t="s">
        <v>673</v>
      </c>
      <c r="E7" s="169" t="s">
        <v>674</v>
      </c>
      <c r="F7" s="189">
        <v>35</v>
      </c>
      <c r="G7" s="190">
        <v>19</v>
      </c>
      <c r="H7" s="191">
        <f t="shared" si="0"/>
        <v>54.285714285714285</v>
      </c>
      <c r="I7" s="192">
        <v>22.1</v>
      </c>
      <c r="J7" s="192" t="str">
        <f t="shared" si="1"/>
        <v>Fx</v>
      </c>
      <c r="K7" s="190">
        <v>18</v>
      </c>
      <c r="L7" s="191">
        <f t="shared" si="2"/>
        <v>51.428571428571423</v>
      </c>
      <c r="M7" s="192">
        <v>87.2</v>
      </c>
      <c r="N7" s="192" t="str">
        <f t="shared" si="3"/>
        <v>B</v>
      </c>
      <c r="O7" s="192">
        <f t="shared" si="4"/>
        <v>65.099999999999994</v>
      </c>
      <c r="P7" s="191">
        <v>2.86</v>
      </c>
      <c r="Q7" s="175" t="s">
        <v>100</v>
      </c>
    </row>
    <row r="8" spans="1:17" x14ac:dyDescent="0.2">
      <c r="A8" s="122">
        <v>3</v>
      </c>
      <c r="B8" s="170" t="s">
        <v>670</v>
      </c>
      <c r="C8" s="171"/>
      <c r="D8" s="169" t="s">
        <v>675</v>
      </c>
      <c r="E8" s="169" t="s">
        <v>676</v>
      </c>
      <c r="F8" s="189">
        <v>36</v>
      </c>
      <c r="G8" s="190">
        <v>28</v>
      </c>
      <c r="H8" s="191">
        <f t="shared" si="0"/>
        <v>77.777777777777786</v>
      </c>
      <c r="I8" s="192">
        <v>32.1</v>
      </c>
      <c r="J8" s="192" t="str">
        <f t="shared" si="1"/>
        <v>Fx</v>
      </c>
      <c r="K8" s="190">
        <v>36</v>
      </c>
      <c r="L8" s="191">
        <f t="shared" si="2"/>
        <v>100</v>
      </c>
      <c r="M8" s="192">
        <v>42.7</v>
      </c>
      <c r="N8" s="192" t="str">
        <f t="shared" si="3"/>
        <v>Fx</v>
      </c>
      <c r="O8" s="192">
        <f t="shared" si="4"/>
        <v>10.600000000000001</v>
      </c>
      <c r="P8" s="191">
        <v>2.61</v>
      </c>
      <c r="Q8" s="175" t="s">
        <v>100</v>
      </c>
    </row>
    <row r="9" spans="1:17" x14ac:dyDescent="0.2">
      <c r="A9" s="122">
        <v>4</v>
      </c>
      <c r="B9" s="170" t="s">
        <v>670</v>
      </c>
      <c r="C9" s="171"/>
      <c r="D9" s="170" t="s">
        <v>677</v>
      </c>
      <c r="E9" s="170" t="s">
        <v>678</v>
      </c>
      <c r="F9" s="189">
        <v>37</v>
      </c>
      <c r="G9" s="190">
        <v>26</v>
      </c>
      <c r="H9" s="191">
        <f t="shared" si="0"/>
        <v>70.270270270270274</v>
      </c>
      <c r="I9" s="192">
        <v>60.4</v>
      </c>
      <c r="J9" s="192" t="str">
        <f t="shared" si="1"/>
        <v>Fx</v>
      </c>
      <c r="K9" s="190">
        <v>19</v>
      </c>
      <c r="L9" s="191">
        <f t="shared" si="2"/>
        <v>51.351351351351347</v>
      </c>
      <c r="M9" s="192">
        <v>76.3</v>
      </c>
      <c r="N9" s="192" t="str">
        <f t="shared" si="3"/>
        <v>D</v>
      </c>
      <c r="O9" s="192">
        <f t="shared" si="4"/>
        <v>15.899999999999999</v>
      </c>
      <c r="P9" s="191">
        <v>1.22</v>
      </c>
      <c r="Q9" s="175" t="s">
        <v>104</v>
      </c>
    </row>
    <row r="10" spans="1:17" x14ac:dyDescent="0.2">
      <c r="A10" s="122">
        <v>5</v>
      </c>
      <c r="B10" s="204" t="s">
        <v>679</v>
      </c>
      <c r="C10" s="171"/>
      <c r="D10" s="170" t="s">
        <v>680</v>
      </c>
      <c r="E10" s="170" t="s">
        <v>681</v>
      </c>
      <c r="F10" s="189">
        <v>23</v>
      </c>
      <c r="G10" s="190">
        <v>20</v>
      </c>
      <c r="H10" s="191">
        <f t="shared" si="0"/>
        <v>86.956521739130437</v>
      </c>
      <c r="I10" s="192">
        <v>44.5</v>
      </c>
      <c r="J10" s="192" t="str">
        <f t="shared" si="1"/>
        <v>Fx</v>
      </c>
      <c r="K10" s="190">
        <v>20</v>
      </c>
      <c r="L10" s="191">
        <f t="shared" si="2"/>
        <v>86.956521739130437</v>
      </c>
      <c r="M10" s="192">
        <v>92.1</v>
      </c>
      <c r="N10" s="192" t="str">
        <f t="shared" si="3"/>
        <v>B</v>
      </c>
      <c r="O10" s="192">
        <f t="shared" si="4"/>
        <v>47.599999999999994</v>
      </c>
      <c r="P10" s="191">
        <v>2.36</v>
      </c>
      <c r="Q10" s="175" t="s">
        <v>102</v>
      </c>
    </row>
    <row r="11" spans="1:17" x14ac:dyDescent="0.2">
      <c r="A11" s="122">
        <v>6</v>
      </c>
      <c r="B11" s="170" t="s">
        <v>670</v>
      </c>
      <c r="C11" s="171"/>
      <c r="D11" s="170" t="s">
        <v>682</v>
      </c>
      <c r="E11" s="170" t="s">
        <v>683</v>
      </c>
      <c r="F11" s="189">
        <v>35</v>
      </c>
      <c r="G11" s="190">
        <v>28</v>
      </c>
      <c r="H11" s="191">
        <f t="shared" si="0"/>
        <v>80</v>
      </c>
      <c r="I11" s="192">
        <v>61.7</v>
      </c>
      <c r="J11" s="192" t="str">
        <f t="shared" si="1"/>
        <v>Fx</v>
      </c>
      <c r="K11" s="190">
        <v>25</v>
      </c>
      <c r="L11" s="191">
        <f t="shared" si="2"/>
        <v>71.428571428571431</v>
      </c>
      <c r="M11" s="192">
        <v>53.6</v>
      </c>
      <c r="N11" s="192" t="str">
        <f t="shared" si="3"/>
        <v>Fx</v>
      </c>
      <c r="O11" s="192">
        <f t="shared" si="4"/>
        <v>-8.1000000000000014</v>
      </c>
      <c r="P11" s="191">
        <v>2.38</v>
      </c>
      <c r="Q11" s="175" t="s">
        <v>102</v>
      </c>
    </row>
    <row r="12" spans="1:17" ht="14.25" customHeight="1" x14ac:dyDescent="0.2">
      <c r="A12" s="122">
        <v>7</v>
      </c>
      <c r="B12" s="170" t="s">
        <v>670</v>
      </c>
      <c r="C12" s="171"/>
      <c r="D12" s="170" t="s">
        <v>684</v>
      </c>
      <c r="E12" s="170" t="s">
        <v>685</v>
      </c>
      <c r="F12" s="189">
        <v>24</v>
      </c>
      <c r="G12" s="190">
        <v>19</v>
      </c>
      <c r="H12" s="191">
        <f t="shared" si="0"/>
        <v>79.166666666666657</v>
      </c>
      <c r="I12" s="192">
        <v>45.3</v>
      </c>
      <c r="J12" s="192" t="str">
        <f t="shared" si="1"/>
        <v>Fx</v>
      </c>
      <c r="K12" s="190">
        <v>18</v>
      </c>
      <c r="L12" s="191">
        <f t="shared" si="2"/>
        <v>75</v>
      </c>
      <c r="M12" s="192">
        <v>92.1</v>
      </c>
      <c r="N12" s="192" t="str">
        <f t="shared" si="3"/>
        <v>B</v>
      </c>
      <c r="O12" s="192">
        <f t="shared" si="4"/>
        <v>46.8</v>
      </c>
      <c r="P12" s="191">
        <v>2.19</v>
      </c>
      <c r="Q12" s="175" t="s">
        <v>102</v>
      </c>
    </row>
    <row r="13" spans="1:17" x14ac:dyDescent="0.2">
      <c r="A13" s="122">
        <v>8</v>
      </c>
      <c r="B13" s="170" t="s">
        <v>670</v>
      </c>
      <c r="C13" s="171"/>
      <c r="D13" s="170" t="s">
        <v>686</v>
      </c>
      <c r="E13" s="170" t="s">
        <v>687</v>
      </c>
      <c r="F13" s="189">
        <v>20</v>
      </c>
      <c r="G13" s="190">
        <v>18</v>
      </c>
      <c r="H13" s="191">
        <f t="shared" si="0"/>
        <v>90</v>
      </c>
      <c r="I13" s="192">
        <v>40</v>
      </c>
      <c r="J13" s="192" t="str">
        <f t="shared" si="1"/>
        <v>Fx</v>
      </c>
      <c r="K13" s="190">
        <v>16</v>
      </c>
      <c r="L13" s="191">
        <f t="shared" si="2"/>
        <v>80</v>
      </c>
      <c r="M13" s="192">
        <v>88.1</v>
      </c>
      <c r="N13" s="192" t="str">
        <f t="shared" si="3"/>
        <v>B</v>
      </c>
      <c r="O13" s="192">
        <f t="shared" si="4"/>
        <v>48.099999999999994</v>
      </c>
      <c r="P13" s="191">
        <v>1.29</v>
      </c>
      <c r="Q13" s="175" t="s">
        <v>104</v>
      </c>
    </row>
    <row r="14" spans="1:17" x14ac:dyDescent="0.2">
      <c r="A14" s="122">
        <v>9</v>
      </c>
      <c r="B14" s="170" t="s">
        <v>670</v>
      </c>
      <c r="C14" s="171"/>
      <c r="D14" s="170" t="s">
        <v>688</v>
      </c>
      <c r="E14" s="170" t="s">
        <v>689</v>
      </c>
      <c r="F14" s="189">
        <v>38</v>
      </c>
      <c r="G14" s="190">
        <v>29</v>
      </c>
      <c r="H14" s="191">
        <f t="shared" si="0"/>
        <v>76.31578947368422</v>
      </c>
      <c r="I14" s="192">
        <v>35.5</v>
      </c>
      <c r="J14" s="192" t="str">
        <f t="shared" si="1"/>
        <v>Fx</v>
      </c>
      <c r="K14" s="190">
        <v>26</v>
      </c>
      <c r="L14" s="191">
        <f t="shared" si="2"/>
        <v>68.421052631578945</v>
      </c>
      <c r="M14" s="192">
        <v>53.1</v>
      </c>
      <c r="N14" s="192" t="str">
        <f t="shared" si="3"/>
        <v>Fx</v>
      </c>
      <c r="O14" s="192">
        <f t="shared" si="4"/>
        <v>17.600000000000001</v>
      </c>
      <c r="P14" s="191">
        <v>1.96</v>
      </c>
      <c r="Q14" s="175" t="s">
        <v>103</v>
      </c>
    </row>
    <row r="15" spans="1:17" ht="12.75" customHeight="1" x14ac:dyDescent="0.2">
      <c r="A15" s="122">
        <v>10</v>
      </c>
      <c r="B15" s="204" t="s">
        <v>679</v>
      </c>
      <c r="C15" s="171"/>
      <c r="D15" s="170" t="s">
        <v>690</v>
      </c>
      <c r="E15" s="170" t="s">
        <v>691</v>
      </c>
      <c r="F15" s="189">
        <v>23</v>
      </c>
      <c r="G15" s="190">
        <v>21</v>
      </c>
      <c r="H15" s="191">
        <f t="shared" si="0"/>
        <v>91.304347826086953</v>
      </c>
      <c r="I15" s="192">
        <v>43.8</v>
      </c>
      <c r="J15" s="192" t="str">
        <f t="shared" si="1"/>
        <v>Fx</v>
      </c>
      <c r="K15" s="190">
        <v>18</v>
      </c>
      <c r="L15" s="191">
        <f t="shared" si="2"/>
        <v>78.260869565217391</v>
      </c>
      <c r="M15" s="192">
        <v>60</v>
      </c>
      <c r="N15" s="192" t="str">
        <f t="shared" si="3"/>
        <v>Fx</v>
      </c>
      <c r="O15" s="192">
        <f t="shared" si="4"/>
        <v>16.200000000000003</v>
      </c>
      <c r="P15" s="191">
        <v>1.59</v>
      </c>
      <c r="Q15" s="175" t="s">
        <v>103</v>
      </c>
    </row>
    <row r="16" spans="1:17" x14ac:dyDescent="0.2">
      <c r="A16" s="122">
        <v>11</v>
      </c>
      <c r="B16" s="204" t="s">
        <v>679</v>
      </c>
      <c r="C16" s="193"/>
      <c r="D16" s="169" t="s">
        <v>692</v>
      </c>
      <c r="E16" s="169" t="s">
        <v>693</v>
      </c>
      <c r="F16" s="194">
        <v>23</v>
      </c>
      <c r="G16" s="195">
        <v>19</v>
      </c>
      <c r="H16" s="191">
        <f t="shared" si="0"/>
        <v>82.608695652173907</v>
      </c>
      <c r="I16" s="196">
        <v>55.3</v>
      </c>
      <c r="J16" s="192" t="str">
        <f t="shared" si="1"/>
        <v>Fx</v>
      </c>
      <c r="K16" s="195">
        <v>19</v>
      </c>
      <c r="L16" s="191">
        <f t="shared" si="2"/>
        <v>82.608695652173907</v>
      </c>
      <c r="M16" s="196">
        <v>95.7</v>
      </c>
      <c r="N16" s="192" t="str">
        <f t="shared" si="3"/>
        <v>A</v>
      </c>
      <c r="O16" s="192">
        <f t="shared" si="4"/>
        <v>40.400000000000006</v>
      </c>
      <c r="P16" s="191">
        <v>1.7</v>
      </c>
      <c r="Q16" s="175" t="s">
        <v>103</v>
      </c>
    </row>
    <row r="17" spans="1:17" x14ac:dyDescent="0.2">
      <c r="A17" s="122">
        <v>12</v>
      </c>
      <c r="B17" s="204" t="s">
        <v>679</v>
      </c>
      <c r="C17" s="193"/>
      <c r="D17" s="169" t="s">
        <v>694</v>
      </c>
      <c r="E17" s="169" t="s">
        <v>938</v>
      </c>
      <c r="F17" s="194">
        <v>19</v>
      </c>
      <c r="G17" s="195">
        <v>14</v>
      </c>
      <c r="H17" s="191">
        <f t="shared" si="0"/>
        <v>73.68421052631578</v>
      </c>
      <c r="I17" s="196">
        <v>40.700000000000003</v>
      </c>
      <c r="J17" s="192" t="str">
        <f t="shared" si="1"/>
        <v>Fx</v>
      </c>
      <c r="K17" s="195">
        <v>7</v>
      </c>
      <c r="L17" s="191">
        <f t="shared" si="2"/>
        <v>36.84210526315789</v>
      </c>
      <c r="M17" s="196">
        <v>55.7</v>
      </c>
      <c r="N17" s="192" t="str">
        <f t="shared" si="3"/>
        <v>Fx</v>
      </c>
      <c r="O17" s="192">
        <f t="shared" si="4"/>
        <v>15</v>
      </c>
      <c r="P17" s="191">
        <v>1.53</v>
      </c>
      <c r="Q17" s="175" t="s">
        <v>103</v>
      </c>
    </row>
    <row r="18" spans="1:17" ht="14.25" customHeight="1" x14ac:dyDescent="0.2">
      <c r="A18" s="122">
        <v>13</v>
      </c>
      <c r="B18" s="205" t="s">
        <v>696</v>
      </c>
      <c r="C18" s="193"/>
      <c r="D18" s="174" t="s">
        <v>697</v>
      </c>
      <c r="E18" s="169" t="s">
        <v>698</v>
      </c>
      <c r="F18" s="194">
        <v>50</v>
      </c>
      <c r="G18" s="195">
        <v>27</v>
      </c>
      <c r="H18" s="191">
        <f t="shared" si="0"/>
        <v>54</v>
      </c>
      <c r="I18" s="196">
        <v>92.6</v>
      </c>
      <c r="J18" s="192" t="str">
        <f t="shared" si="1"/>
        <v>B</v>
      </c>
      <c r="K18" s="195">
        <v>26</v>
      </c>
      <c r="L18" s="191">
        <f t="shared" si="2"/>
        <v>52</v>
      </c>
      <c r="M18" s="196">
        <v>68.8</v>
      </c>
      <c r="N18" s="192" t="str">
        <f t="shared" si="3"/>
        <v>E</v>
      </c>
      <c r="O18" s="192">
        <f t="shared" si="4"/>
        <v>-23.799999999999997</v>
      </c>
      <c r="P18" s="191">
        <v>2.23</v>
      </c>
      <c r="Q18" s="175" t="s">
        <v>102</v>
      </c>
    </row>
    <row r="19" spans="1:17" ht="13.5" customHeight="1" x14ac:dyDescent="0.2">
      <c r="A19" s="122">
        <v>14</v>
      </c>
      <c r="B19" s="205" t="s">
        <v>696</v>
      </c>
      <c r="C19" s="193"/>
      <c r="D19" s="169" t="s">
        <v>699</v>
      </c>
      <c r="E19" s="169" t="s">
        <v>700</v>
      </c>
      <c r="F19" s="194">
        <v>55</v>
      </c>
      <c r="G19" s="195">
        <v>16</v>
      </c>
      <c r="H19" s="191">
        <f t="shared" si="0"/>
        <v>29.09090909090909</v>
      </c>
      <c r="I19" s="196">
        <v>32.5</v>
      </c>
      <c r="J19" s="192" t="str">
        <f t="shared" si="1"/>
        <v>Fx</v>
      </c>
      <c r="K19" s="195">
        <v>23</v>
      </c>
      <c r="L19" s="191">
        <f t="shared" si="2"/>
        <v>41.818181818181813</v>
      </c>
      <c r="M19" s="196">
        <v>42.6</v>
      </c>
      <c r="N19" s="192" t="str">
        <f t="shared" si="3"/>
        <v>Fx</v>
      </c>
      <c r="O19" s="192">
        <f t="shared" si="4"/>
        <v>10.100000000000001</v>
      </c>
      <c r="P19" s="191">
        <v>2.73</v>
      </c>
      <c r="Q19" s="175" t="s">
        <v>100</v>
      </c>
    </row>
    <row r="20" spans="1:17" ht="15" customHeight="1" x14ac:dyDescent="0.2">
      <c r="A20" s="122">
        <v>15</v>
      </c>
      <c r="B20" s="205" t="s">
        <v>696</v>
      </c>
      <c r="C20" s="193"/>
      <c r="D20" s="169" t="s">
        <v>701</v>
      </c>
      <c r="E20" s="169" t="s">
        <v>702</v>
      </c>
      <c r="F20" s="194">
        <v>24</v>
      </c>
      <c r="G20" s="195">
        <v>18</v>
      </c>
      <c r="H20" s="191">
        <f t="shared" si="0"/>
        <v>75</v>
      </c>
      <c r="I20" s="196">
        <v>43.3</v>
      </c>
      <c r="J20" s="192" t="str">
        <f t="shared" si="1"/>
        <v>Fx</v>
      </c>
      <c r="K20" s="195">
        <v>24</v>
      </c>
      <c r="L20" s="191">
        <f t="shared" si="2"/>
        <v>100</v>
      </c>
      <c r="M20" s="196">
        <v>55.1</v>
      </c>
      <c r="N20" s="192" t="str">
        <f t="shared" si="3"/>
        <v>Fx</v>
      </c>
      <c r="O20" s="192">
        <f t="shared" si="4"/>
        <v>11.800000000000004</v>
      </c>
      <c r="P20" s="191">
        <v>2.73</v>
      </c>
      <c r="Q20" s="175" t="s">
        <v>100</v>
      </c>
    </row>
    <row r="21" spans="1:17" x14ac:dyDescent="0.2">
      <c r="A21" s="122">
        <v>16</v>
      </c>
      <c r="B21" s="205" t="s">
        <v>696</v>
      </c>
      <c r="C21" s="193"/>
      <c r="D21" s="169" t="s">
        <v>703</v>
      </c>
      <c r="E21" s="169" t="s">
        <v>704</v>
      </c>
      <c r="F21" s="194">
        <v>24</v>
      </c>
      <c r="G21" s="195">
        <v>20</v>
      </c>
      <c r="H21" s="191">
        <f t="shared" si="0"/>
        <v>83.333333333333343</v>
      </c>
      <c r="I21" s="196">
        <v>30</v>
      </c>
      <c r="J21" s="192" t="str">
        <f t="shared" si="1"/>
        <v>Fx</v>
      </c>
      <c r="K21" s="195">
        <v>14</v>
      </c>
      <c r="L21" s="191">
        <f t="shared" si="2"/>
        <v>58.333333333333336</v>
      </c>
      <c r="M21" s="196">
        <v>52.9</v>
      </c>
      <c r="N21" s="192" t="str">
        <f t="shared" si="3"/>
        <v>Fx</v>
      </c>
      <c r="O21" s="192">
        <f t="shared" si="4"/>
        <v>22.9</v>
      </c>
      <c r="P21" s="191">
        <v>2.29</v>
      </c>
      <c r="Q21" s="175" t="s">
        <v>102</v>
      </c>
    </row>
    <row r="22" spans="1:17" x14ac:dyDescent="0.2">
      <c r="A22" s="122">
        <v>17</v>
      </c>
      <c r="B22" s="205" t="s">
        <v>696</v>
      </c>
      <c r="C22" s="193"/>
      <c r="D22" s="169" t="s">
        <v>705</v>
      </c>
      <c r="E22" s="169" t="s">
        <v>706</v>
      </c>
      <c r="F22" s="194">
        <v>41</v>
      </c>
      <c r="G22" s="195">
        <v>20</v>
      </c>
      <c r="H22" s="191">
        <f t="shared" si="0"/>
        <v>48.780487804878049</v>
      </c>
      <c r="I22" s="196">
        <v>30</v>
      </c>
      <c r="J22" s="192" t="str">
        <f t="shared" si="1"/>
        <v>Fx</v>
      </c>
      <c r="K22" s="195">
        <v>34</v>
      </c>
      <c r="L22" s="191">
        <f t="shared" si="2"/>
        <v>82.926829268292678</v>
      </c>
      <c r="M22" s="196">
        <v>77.900000000000006</v>
      </c>
      <c r="N22" s="192" t="str">
        <f t="shared" si="3"/>
        <v>D</v>
      </c>
      <c r="O22" s="192">
        <f t="shared" si="4"/>
        <v>47.900000000000006</v>
      </c>
      <c r="P22" s="191">
        <v>1.61</v>
      </c>
      <c r="Q22" s="175" t="s">
        <v>103</v>
      </c>
    </row>
    <row r="23" spans="1:17" x14ac:dyDescent="0.2">
      <c r="A23" s="122">
        <v>18</v>
      </c>
      <c r="B23" s="205" t="s">
        <v>696</v>
      </c>
      <c r="C23" s="193"/>
      <c r="D23" s="169" t="s">
        <v>707</v>
      </c>
      <c r="E23" s="169" t="s">
        <v>708</v>
      </c>
      <c r="F23" s="194">
        <v>43</v>
      </c>
      <c r="G23" s="195">
        <v>30</v>
      </c>
      <c r="H23" s="191">
        <f t="shared" si="0"/>
        <v>69.767441860465112</v>
      </c>
      <c r="I23" s="196">
        <v>86.7</v>
      </c>
      <c r="J23" s="192" t="str">
        <f t="shared" si="1"/>
        <v>B</v>
      </c>
      <c r="K23" s="195">
        <v>23</v>
      </c>
      <c r="L23" s="191">
        <f t="shared" si="2"/>
        <v>53.488372093023251</v>
      </c>
      <c r="M23" s="196">
        <v>61.3</v>
      </c>
      <c r="N23" s="192" t="str">
        <f t="shared" si="3"/>
        <v>Fx</v>
      </c>
      <c r="O23" s="192">
        <f t="shared" si="4"/>
        <v>-25.400000000000006</v>
      </c>
      <c r="P23" s="191">
        <v>1.49</v>
      </c>
      <c r="Q23" s="175" t="s">
        <v>104</v>
      </c>
    </row>
    <row r="24" spans="1:17" x14ac:dyDescent="0.2">
      <c r="A24" s="122">
        <v>19</v>
      </c>
      <c r="B24" s="205" t="s">
        <v>696</v>
      </c>
      <c r="C24" s="193"/>
      <c r="D24" s="169" t="s">
        <v>709</v>
      </c>
      <c r="E24" s="169" t="s">
        <v>710</v>
      </c>
      <c r="F24" s="194">
        <v>52</v>
      </c>
      <c r="G24" s="195">
        <v>37</v>
      </c>
      <c r="H24" s="191">
        <f t="shared" si="0"/>
        <v>71.15384615384616</v>
      </c>
      <c r="I24" s="196">
        <v>43.5</v>
      </c>
      <c r="J24" s="192" t="str">
        <f t="shared" si="1"/>
        <v>Fx</v>
      </c>
      <c r="K24" s="195">
        <v>36</v>
      </c>
      <c r="L24" s="191">
        <f t="shared" si="2"/>
        <v>69.230769230769226</v>
      </c>
      <c r="M24" s="196">
        <v>73.099999999999994</v>
      </c>
      <c r="N24" s="192" t="str">
        <f t="shared" si="3"/>
        <v>D</v>
      </c>
      <c r="O24" s="192">
        <f t="shared" si="4"/>
        <v>29.599999999999994</v>
      </c>
      <c r="P24" s="191">
        <v>2.76</v>
      </c>
      <c r="Q24" s="175" t="s">
        <v>100</v>
      </c>
    </row>
    <row r="25" spans="1:17" x14ac:dyDescent="0.2">
      <c r="A25" s="122">
        <v>20</v>
      </c>
      <c r="B25" s="205" t="s">
        <v>696</v>
      </c>
      <c r="C25" s="193"/>
      <c r="D25" s="169" t="s">
        <v>711</v>
      </c>
      <c r="E25" s="169" t="s">
        <v>712</v>
      </c>
      <c r="F25" s="194">
        <v>52</v>
      </c>
      <c r="G25" s="195">
        <v>34</v>
      </c>
      <c r="H25" s="191">
        <f t="shared" si="0"/>
        <v>65.384615384615387</v>
      </c>
      <c r="I25" s="196">
        <v>40</v>
      </c>
      <c r="J25" s="192" t="str">
        <f t="shared" si="1"/>
        <v>Fx</v>
      </c>
      <c r="K25" s="195">
        <v>34</v>
      </c>
      <c r="L25" s="191">
        <f t="shared" si="2"/>
        <v>65.384615384615387</v>
      </c>
      <c r="M25" s="196">
        <v>50.3</v>
      </c>
      <c r="N25" s="192" t="str">
        <f t="shared" si="3"/>
        <v>Fx</v>
      </c>
      <c r="O25" s="192">
        <f t="shared" si="4"/>
        <v>10.299999999999997</v>
      </c>
      <c r="P25" s="191">
        <v>2.38</v>
      </c>
      <c r="Q25" s="175" t="s">
        <v>102</v>
      </c>
    </row>
    <row r="26" spans="1:17" ht="12" customHeight="1" x14ac:dyDescent="0.2">
      <c r="A26" s="122">
        <v>21</v>
      </c>
      <c r="B26" s="205" t="s">
        <v>713</v>
      </c>
      <c r="C26" s="193"/>
      <c r="D26" s="169" t="s">
        <v>714</v>
      </c>
      <c r="E26" s="169" t="s">
        <v>715</v>
      </c>
      <c r="F26" s="194">
        <v>28</v>
      </c>
      <c r="G26" s="195">
        <v>22</v>
      </c>
      <c r="H26" s="191">
        <f t="shared" si="0"/>
        <v>78.571428571428569</v>
      </c>
      <c r="I26" s="196">
        <v>67.3</v>
      </c>
      <c r="J26" s="192" t="str">
        <f t="shared" si="1"/>
        <v>E</v>
      </c>
      <c r="K26" s="195">
        <v>19</v>
      </c>
      <c r="L26" s="191">
        <f t="shared" si="2"/>
        <v>67.857142857142861</v>
      </c>
      <c r="M26" s="196">
        <v>74.2</v>
      </c>
      <c r="N26" s="192" t="str">
        <f t="shared" si="3"/>
        <v>D</v>
      </c>
      <c r="O26" s="192">
        <f t="shared" si="4"/>
        <v>6.9000000000000057</v>
      </c>
      <c r="P26" s="191">
        <v>2.9</v>
      </c>
      <c r="Q26" s="175" t="s">
        <v>100</v>
      </c>
    </row>
    <row r="27" spans="1:17" ht="15" customHeight="1" x14ac:dyDescent="0.2">
      <c r="A27" s="122">
        <v>22</v>
      </c>
      <c r="B27" s="205" t="s">
        <v>716</v>
      </c>
      <c r="C27" s="193"/>
      <c r="D27" s="169" t="s">
        <v>717</v>
      </c>
      <c r="E27" s="169" t="s">
        <v>718</v>
      </c>
      <c r="F27" s="194">
        <v>3</v>
      </c>
      <c r="G27" s="195">
        <v>3</v>
      </c>
      <c r="H27" s="191">
        <f t="shared" si="0"/>
        <v>100</v>
      </c>
      <c r="I27" s="196">
        <v>50</v>
      </c>
      <c r="J27" s="192" t="str">
        <f t="shared" si="1"/>
        <v>Fx</v>
      </c>
      <c r="K27" s="195">
        <v>3</v>
      </c>
      <c r="L27" s="191">
        <f t="shared" si="2"/>
        <v>100</v>
      </c>
      <c r="M27" s="196">
        <v>83.3</v>
      </c>
      <c r="N27" s="192" t="str">
        <f t="shared" si="3"/>
        <v>C</v>
      </c>
      <c r="O27" s="192">
        <f t="shared" si="4"/>
        <v>33.299999999999997</v>
      </c>
      <c r="P27" s="191">
        <v>1.5</v>
      </c>
      <c r="Q27" s="175" t="s">
        <v>103</v>
      </c>
    </row>
    <row r="28" spans="1:17" x14ac:dyDescent="0.2">
      <c r="A28" s="122">
        <v>23</v>
      </c>
      <c r="B28" s="205" t="s">
        <v>716</v>
      </c>
      <c r="C28" s="193"/>
      <c r="D28" s="169" t="s">
        <v>719</v>
      </c>
      <c r="E28" s="169" t="s">
        <v>720</v>
      </c>
      <c r="F28" s="194">
        <v>3</v>
      </c>
      <c r="G28" s="195">
        <v>2</v>
      </c>
      <c r="H28" s="191">
        <f t="shared" si="0"/>
        <v>66.666666666666657</v>
      </c>
      <c r="I28" s="196">
        <v>35</v>
      </c>
      <c r="J28" s="192" t="str">
        <f t="shared" si="1"/>
        <v>Fx</v>
      </c>
      <c r="K28" s="195">
        <v>1</v>
      </c>
      <c r="L28" s="191">
        <f t="shared" si="2"/>
        <v>33.333333333333329</v>
      </c>
      <c r="M28" s="196">
        <v>100</v>
      </c>
      <c r="N28" s="192" t="str">
        <f t="shared" si="3"/>
        <v>A</v>
      </c>
      <c r="O28" s="192">
        <f t="shared" si="4"/>
        <v>65</v>
      </c>
      <c r="P28" s="191">
        <v>2.12</v>
      </c>
      <c r="Q28" s="175" t="s">
        <v>102</v>
      </c>
    </row>
    <row r="29" spans="1:17" x14ac:dyDescent="0.2">
      <c r="A29" s="122">
        <v>24</v>
      </c>
      <c r="B29" s="205" t="s">
        <v>716</v>
      </c>
      <c r="C29" s="193"/>
      <c r="D29" s="169" t="s">
        <v>721</v>
      </c>
      <c r="E29" s="169" t="s">
        <v>722</v>
      </c>
      <c r="F29" s="194">
        <v>4</v>
      </c>
      <c r="G29" s="195">
        <v>4</v>
      </c>
      <c r="H29" s="191">
        <f t="shared" si="0"/>
        <v>100</v>
      </c>
      <c r="I29" s="196">
        <v>77.5</v>
      </c>
      <c r="J29" s="192" t="str">
        <f t="shared" si="1"/>
        <v>D</v>
      </c>
      <c r="K29" s="195">
        <v>4</v>
      </c>
      <c r="L29" s="191">
        <f t="shared" si="2"/>
        <v>100</v>
      </c>
      <c r="M29" s="196">
        <v>76.7</v>
      </c>
      <c r="N29" s="192" t="str">
        <f t="shared" si="3"/>
        <v>D</v>
      </c>
      <c r="O29" s="192">
        <f t="shared" si="4"/>
        <v>-0.79999999999999716</v>
      </c>
      <c r="P29" s="191">
        <v>1.17</v>
      </c>
      <c r="Q29" s="175" t="s">
        <v>104</v>
      </c>
    </row>
    <row r="30" spans="1:17" x14ac:dyDescent="0.2">
      <c r="A30" s="122">
        <v>25</v>
      </c>
      <c r="B30" s="205" t="s">
        <v>723</v>
      </c>
      <c r="C30" s="193"/>
      <c r="D30" s="169" t="s">
        <v>719</v>
      </c>
      <c r="E30" s="169" t="s">
        <v>724</v>
      </c>
      <c r="F30" s="194">
        <v>19</v>
      </c>
      <c r="G30" s="195">
        <v>10</v>
      </c>
      <c r="H30" s="191">
        <f t="shared" si="0"/>
        <v>52.631578947368418</v>
      </c>
      <c r="I30" s="196">
        <v>31</v>
      </c>
      <c r="J30" s="192" t="str">
        <f t="shared" si="1"/>
        <v>Fx</v>
      </c>
      <c r="K30" s="195">
        <v>10</v>
      </c>
      <c r="L30" s="191">
        <f t="shared" si="2"/>
        <v>52.631578947368418</v>
      </c>
      <c r="M30" s="196">
        <v>92</v>
      </c>
      <c r="N30" s="192" t="str">
        <f t="shared" si="3"/>
        <v>B</v>
      </c>
      <c r="O30" s="192">
        <f t="shared" si="4"/>
        <v>61</v>
      </c>
      <c r="P30" s="191">
        <v>2.12</v>
      </c>
      <c r="Q30" s="175" t="s">
        <v>102</v>
      </c>
    </row>
    <row r="31" spans="1:17" x14ac:dyDescent="0.2">
      <c r="A31" s="122">
        <v>26</v>
      </c>
      <c r="B31" s="205" t="s">
        <v>723</v>
      </c>
      <c r="C31" s="193"/>
      <c r="D31" s="169" t="s">
        <v>725</v>
      </c>
      <c r="E31" s="169" t="s">
        <v>726</v>
      </c>
      <c r="F31" s="194">
        <v>20</v>
      </c>
      <c r="G31" s="195">
        <v>18</v>
      </c>
      <c r="H31" s="191">
        <f t="shared" si="0"/>
        <v>90</v>
      </c>
      <c r="I31" s="196">
        <v>45</v>
      </c>
      <c r="J31" s="192" t="str">
        <f t="shared" si="1"/>
        <v>Fx</v>
      </c>
      <c r="K31" s="195">
        <v>15</v>
      </c>
      <c r="L31" s="191">
        <f t="shared" si="2"/>
        <v>75</v>
      </c>
      <c r="M31" s="196">
        <v>91.3</v>
      </c>
      <c r="N31" s="192" t="str">
        <f t="shared" si="3"/>
        <v>B</v>
      </c>
      <c r="O31" s="192">
        <f t="shared" si="4"/>
        <v>46.3</v>
      </c>
      <c r="P31" s="191">
        <v>1.17</v>
      </c>
      <c r="Q31" s="175" t="s">
        <v>104</v>
      </c>
    </row>
    <row r="32" spans="1:17" x14ac:dyDescent="0.2">
      <c r="A32" s="122">
        <v>27</v>
      </c>
      <c r="B32" s="205" t="s">
        <v>723</v>
      </c>
      <c r="C32" s="193"/>
      <c r="D32" s="169" t="s">
        <v>727</v>
      </c>
      <c r="E32" s="169" t="s">
        <v>728</v>
      </c>
      <c r="F32" s="194">
        <v>24</v>
      </c>
      <c r="G32" s="195">
        <v>9</v>
      </c>
      <c r="H32" s="191">
        <f t="shared" si="0"/>
        <v>37.5</v>
      </c>
      <c r="I32" s="196">
        <v>32.200000000000003</v>
      </c>
      <c r="J32" s="192" t="str">
        <f t="shared" si="1"/>
        <v>Fx</v>
      </c>
      <c r="K32" s="195">
        <v>8</v>
      </c>
      <c r="L32" s="191">
        <f t="shared" si="2"/>
        <v>33.333333333333329</v>
      </c>
      <c r="M32" s="196">
        <v>72.5</v>
      </c>
      <c r="N32" s="192" t="str">
        <f t="shared" si="3"/>
        <v>D</v>
      </c>
      <c r="O32" s="192">
        <f t="shared" si="4"/>
        <v>40.299999999999997</v>
      </c>
      <c r="P32" s="191">
        <v>1.62</v>
      </c>
      <c r="Q32" s="175" t="s">
        <v>103</v>
      </c>
    </row>
    <row r="33" spans="1:17" x14ac:dyDescent="0.2">
      <c r="A33" s="122">
        <v>28</v>
      </c>
      <c r="B33" s="205" t="s">
        <v>723</v>
      </c>
      <c r="C33" s="193"/>
      <c r="D33" s="169" t="s">
        <v>729</v>
      </c>
      <c r="E33" s="169" t="s">
        <v>730</v>
      </c>
      <c r="F33" s="194">
        <v>22</v>
      </c>
      <c r="G33" s="195">
        <v>19</v>
      </c>
      <c r="H33" s="191">
        <f t="shared" si="0"/>
        <v>86.36363636363636</v>
      </c>
      <c r="I33" s="196">
        <v>35.5</v>
      </c>
      <c r="J33" s="192" t="str">
        <f t="shared" si="1"/>
        <v>Fx</v>
      </c>
      <c r="K33" s="195">
        <v>21</v>
      </c>
      <c r="L33" s="191">
        <f t="shared" si="2"/>
        <v>95.454545454545453</v>
      </c>
      <c r="M33" s="196">
        <v>85.2</v>
      </c>
      <c r="N33" s="192" t="str">
        <f t="shared" si="3"/>
        <v>C</v>
      </c>
      <c r="O33" s="192">
        <f t="shared" si="4"/>
        <v>49.7</v>
      </c>
      <c r="P33" s="191">
        <v>1.21</v>
      </c>
      <c r="Q33" s="175" t="s">
        <v>104</v>
      </c>
    </row>
    <row r="34" spans="1:17" x14ac:dyDescent="0.2">
      <c r="A34" s="122">
        <v>29</v>
      </c>
      <c r="B34" s="205" t="s">
        <v>723</v>
      </c>
      <c r="C34" s="193"/>
      <c r="D34" s="169" t="s">
        <v>721</v>
      </c>
      <c r="E34" s="169" t="s">
        <v>731</v>
      </c>
      <c r="F34" s="194">
        <v>19</v>
      </c>
      <c r="G34" s="195">
        <v>18</v>
      </c>
      <c r="H34" s="191">
        <f t="shared" si="0"/>
        <v>94.73684210526315</v>
      </c>
      <c r="I34" s="196">
        <v>51.1</v>
      </c>
      <c r="J34" s="192" t="str">
        <f t="shared" si="1"/>
        <v>Fx</v>
      </c>
      <c r="K34" s="195">
        <v>14</v>
      </c>
      <c r="L34" s="191">
        <f t="shared" si="2"/>
        <v>73.68421052631578</v>
      </c>
      <c r="M34" s="196">
        <v>87.9</v>
      </c>
      <c r="N34" s="192" t="str">
        <f t="shared" si="3"/>
        <v>B</v>
      </c>
      <c r="O34" s="192">
        <f t="shared" si="4"/>
        <v>36.800000000000004</v>
      </c>
      <c r="P34" s="191">
        <v>1.17</v>
      </c>
      <c r="Q34" s="175" t="s">
        <v>104</v>
      </c>
    </row>
    <row r="35" spans="1:17" x14ac:dyDescent="0.2">
      <c r="A35" s="122">
        <v>30</v>
      </c>
      <c r="B35" s="205" t="s">
        <v>732</v>
      </c>
      <c r="C35" s="193"/>
      <c r="D35" s="169" t="s">
        <v>733</v>
      </c>
      <c r="E35" s="169" t="s">
        <v>734</v>
      </c>
      <c r="F35" s="194">
        <v>16</v>
      </c>
      <c r="G35" s="195">
        <v>12</v>
      </c>
      <c r="H35" s="191">
        <f t="shared" si="0"/>
        <v>75</v>
      </c>
      <c r="I35" s="196">
        <v>45.8</v>
      </c>
      <c r="J35" s="192" t="str">
        <f t="shared" si="1"/>
        <v>Fx</v>
      </c>
      <c r="K35" s="195">
        <v>15</v>
      </c>
      <c r="L35" s="191">
        <f t="shared" si="2"/>
        <v>93.75</v>
      </c>
      <c r="M35" s="196">
        <v>82.7</v>
      </c>
      <c r="N35" s="192" t="str">
        <f t="shared" si="3"/>
        <v>C</v>
      </c>
      <c r="O35" s="192">
        <f t="shared" si="4"/>
        <v>36.900000000000006</v>
      </c>
      <c r="P35" s="191">
        <v>1.22</v>
      </c>
      <c r="Q35" s="175" t="s">
        <v>104</v>
      </c>
    </row>
    <row r="36" spans="1:17" x14ac:dyDescent="0.2">
      <c r="A36" s="122">
        <v>31</v>
      </c>
      <c r="B36" s="205" t="s">
        <v>732</v>
      </c>
      <c r="C36" s="193"/>
      <c r="D36" s="169" t="s">
        <v>735</v>
      </c>
      <c r="E36" s="169" t="s">
        <v>736</v>
      </c>
      <c r="F36" s="194">
        <v>16</v>
      </c>
      <c r="G36" s="195">
        <v>10</v>
      </c>
      <c r="H36" s="191">
        <f t="shared" si="0"/>
        <v>62.5</v>
      </c>
      <c r="I36" s="196">
        <v>33</v>
      </c>
      <c r="J36" s="192" t="str">
        <f t="shared" si="1"/>
        <v>Fx</v>
      </c>
      <c r="K36" s="195">
        <v>9</v>
      </c>
      <c r="L36" s="191">
        <f t="shared" si="2"/>
        <v>56.25</v>
      </c>
      <c r="M36" s="196">
        <v>75.5</v>
      </c>
      <c r="N36" s="192" t="str">
        <f t="shared" si="3"/>
        <v>D</v>
      </c>
      <c r="O36" s="192">
        <f t="shared" si="4"/>
        <v>42.5</v>
      </c>
      <c r="P36" s="191">
        <v>1.47</v>
      </c>
      <c r="Q36" s="175" t="s">
        <v>104</v>
      </c>
    </row>
    <row r="37" spans="1:17" x14ac:dyDescent="0.2">
      <c r="A37" s="122">
        <v>32</v>
      </c>
      <c r="B37" s="205" t="s">
        <v>737</v>
      </c>
      <c r="C37" s="193"/>
      <c r="D37" s="169" t="s">
        <v>738</v>
      </c>
      <c r="E37" s="169" t="s">
        <v>739</v>
      </c>
      <c r="F37" s="194">
        <v>21</v>
      </c>
      <c r="G37" s="195">
        <v>12</v>
      </c>
      <c r="H37" s="191">
        <f t="shared" si="0"/>
        <v>57.142857142857139</v>
      </c>
      <c r="I37" s="196">
        <v>55.8</v>
      </c>
      <c r="J37" s="192" t="str">
        <f t="shared" si="1"/>
        <v>Fx</v>
      </c>
      <c r="K37" s="195">
        <v>12</v>
      </c>
      <c r="L37" s="191">
        <f t="shared" si="2"/>
        <v>57.142857142857139</v>
      </c>
      <c r="M37" s="196">
        <v>75</v>
      </c>
      <c r="N37" s="192" t="str">
        <f t="shared" si="3"/>
        <v>D</v>
      </c>
      <c r="O37" s="192">
        <f t="shared" si="4"/>
        <v>19.200000000000003</v>
      </c>
      <c r="P37" s="191">
        <v>1.24</v>
      </c>
      <c r="Q37" s="175" t="s">
        <v>104</v>
      </c>
    </row>
    <row r="38" spans="1:17" x14ac:dyDescent="0.2">
      <c r="A38" s="122">
        <v>33</v>
      </c>
      <c r="B38" s="205" t="s">
        <v>737</v>
      </c>
      <c r="C38" s="193"/>
      <c r="D38" s="169" t="s">
        <v>740</v>
      </c>
      <c r="E38" s="169" t="s">
        <v>741</v>
      </c>
      <c r="F38" s="194">
        <v>16</v>
      </c>
      <c r="G38" s="195">
        <v>15</v>
      </c>
      <c r="H38" s="191">
        <f t="shared" si="0"/>
        <v>93.75</v>
      </c>
      <c r="I38" s="196">
        <v>34.700000000000003</v>
      </c>
      <c r="J38" s="192" t="str">
        <f t="shared" si="1"/>
        <v>Fx</v>
      </c>
      <c r="K38" s="195">
        <v>10</v>
      </c>
      <c r="L38" s="191">
        <f t="shared" si="2"/>
        <v>62.5</v>
      </c>
      <c r="M38" s="196">
        <v>75</v>
      </c>
      <c r="N38" s="192" t="str">
        <f t="shared" si="3"/>
        <v>D</v>
      </c>
      <c r="O38" s="192">
        <f t="shared" si="4"/>
        <v>40.299999999999997</v>
      </c>
      <c r="P38" s="191">
        <v>1</v>
      </c>
      <c r="Q38" s="175" t="s">
        <v>104</v>
      </c>
    </row>
    <row r="39" spans="1:17" x14ac:dyDescent="0.2">
      <c r="A39" s="122">
        <v>34</v>
      </c>
      <c r="B39" s="205" t="s">
        <v>737</v>
      </c>
      <c r="C39" s="193"/>
      <c r="D39" s="169" t="s">
        <v>742</v>
      </c>
      <c r="E39" s="169" t="s">
        <v>743</v>
      </c>
      <c r="F39" s="194">
        <v>20</v>
      </c>
      <c r="G39" s="195">
        <v>8</v>
      </c>
      <c r="H39" s="191">
        <f t="shared" si="0"/>
        <v>40</v>
      </c>
      <c r="I39" s="196">
        <v>55</v>
      </c>
      <c r="J39" s="192" t="str">
        <f t="shared" si="1"/>
        <v>Fx</v>
      </c>
      <c r="K39" s="195">
        <v>12</v>
      </c>
      <c r="L39" s="191">
        <f t="shared" si="2"/>
        <v>60</v>
      </c>
      <c r="M39" s="196">
        <v>50.8</v>
      </c>
      <c r="N39" s="192" t="str">
        <f t="shared" si="3"/>
        <v>Fx</v>
      </c>
      <c r="O39" s="192">
        <f t="shared" si="4"/>
        <v>-4.2000000000000028</v>
      </c>
      <c r="P39" s="191">
        <v>1.67</v>
      </c>
      <c r="Q39" s="175" t="s">
        <v>103</v>
      </c>
    </row>
    <row r="40" spans="1:17" x14ac:dyDescent="0.2">
      <c r="A40" s="122">
        <v>35</v>
      </c>
      <c r="B40" s="205" t="s">
        <v>737</v>
      </c>
      <c r="C40" s="193"/>
      <c r="D40" s="169" t="s">
        <v>744</v>
      </c>
      <c r="E40" s="169" t="s">
        <v>745</v>
      </c>
      <c r="F40" s="194">
        <v>15</v>
      </c>
      <c r="G40" s="195">
        <v>10</v>
      </c>
      <c r="H40" s="191">
        <f t="shared" si="0"/>
        <v>66.666666666666657</v>
      </c>
      <c r="I40" s="196">
        <v>44</v>
      </c>
      <c r="J40" s="192" t="str">
        <f t="shared" si="1"/>
        <v>Fx</v>
      </c>
      <c r="K40" s="195">
        <v>12</v>
      </c>
      <c r="L40" s="191">
        <f t="shared" si="2"/>
        <v>80</v>
      </c>
      <c r="M40" s="196">
        <v>58.3</v>
      </c>
      <c r="N40" s="192" t="str">
        <f t="shared" si="3"/>
        <v>Fx</v>
      </c>
      <c r="O40" s="192">
        <f t="shared" si="4"/>
        <v>14.299999999999997</v>
      </c>
      <c r="P40" s="191">
        <v>1.87</v>
      </c>
      <c r="Q40" s="175" t="s">
        <v>103</v>
      </c>
    </row>
    <row r="41" spans="1:17" x14ac:dyDescent="0.2">
      <c r="A41" s="122">
        <v>36</v>
      </c>
      <c r="B41" s="205" t="s">
        <v>737</v>
      </c>
      <c r="C41" s="193"/>
      <c r="D41" s="169" t="s">
        <v>746</v>
      </c>
      <c r="E41" s="169" t="s">
        <v>747</v>
      </c>
      <c r="F41" s="194">
        <v>19</v>
      </c>
      <c r="G41" s="195">
        <v>9</v>
      </c>
      <c r="H41" s="191">
        <f t="shared" si="0"/>
        <v>47.368421052631575</v>
      </c>
      <c r="I41" s="196">
        <v>32.200000000000003</v>
      </c>
      <c r="J41" s="192" t="str">
        <f t="shared" si="1"/>
        <v>Fx</v>
      </c>
      <c r="K41" s="195">
        <v>8</v>
      </c>
      <c r="L41" s="191">
        <f t="shared" si="2"/>
        <v>42.105263157894733</v>
      </c>
      <c r="M41" s="196">
        <v>45</v>
      </c>
      <c r="N41" s="192" t="str">
        <f t="shared" si="3"/>
        <v>Fx</v>
      </c>
      <c r="O41" s="192">
        <f t="shared" si="4"/>
        <v>12.799999999999997</v>
      </c>
      <c r="P41" s="191">
        <v>1.97</v>
      </c>
      <c r="Q41" s="175" t="s">
        <v>103</v>
      </c>
    </row>
    <row r="42" spans="1:17" x14ac:dyDescent="0.2">
      <c r="A42" s="122">
        <v>37</v>
      </c>
      <c r="B42" s="205" t="s">
        <v>737</v>
      </c>
      <c r="C42" s="193"/>
      <c r="D42" s="169" t="s">
        <v>748</v>
      </c>
      <c r="E42" s="169" t="s">
        <v>749</v>
      </c>
      <c r="F42" s="194">
        <v>15</v>
      </c>
      <c r="G42" s="195">
        <v>9</v>
      </c>
      <c r="H42" s="191">
        <f t="shared" si="0"/>
        <v>60</v>
      </c>
      <c r="I42" s="196">
        <v>29</v>
      </c>
      <c r="J42" s="192" t="str">
        <f t="shared" si="1"/>
        <v>Fx</v>
      </c>
      <c r="K42" s="195">
        <v>11</v>
      </c>
      <c r="L42" s="191">
        <f t="shared" si="2"/>
        <v>73.333333333333329</v>
      </c>
      <c r="M42" s="196">
        <v>82.3</v>
      </c>
      <c r="N42" s="192" t="str">
        <f t="shared" si="3"/>
        <v>C</v>
      </c>
      <c r="O42" s="192">
        <f t="shared" si="4"/>
        <v>53.3</v>
      </c>
      <c r="P42" s="191">
        <v>1.47</v>
      </c>
      <c r="Q42" s="175" t="s">
        <v>104</v>
      </c>
    </row>
    <row r="43" spans="1:17" x14ac:dyDescent="0.2">
      <c r="A43" s="122">
        <v>38</v>
      </c>
      <c r="B43" s="205" t="s">
        <v>737</v>
      </c>
      <c r="C43" s="193"/>
      <c r="D43" s="169" t="s">
        <v>750</v>
      </c>
      <c r="E43" s="169" t="s">
        <v>751</v>
      </c>
      <c r="F43" s="194">
        <v>15</v>
      </c>
      <c r="G43" s="195">
        <v>6</v>
      </c>
      <c r="H43" s="191">
        <f t="shared" si="0"/>
        <v>40</v>
      </c>
      <c r="I43" s="196">
        <v>80</v>
      </c>
      <c r="J43" s="192" t="str">
        <f t="shared" si="1"/>
        <v>C</v>
      </c>
      <c r="K43" s="195">
        <v>11</v>
      </c>
      <c r="L43" s="191">
        <f t="shared" si="2"/>
        <v>73.333333333333329</v>
      </c>
      <c r="M43" s="196">
        <v>52.7</v>
      </c>
      <c r="N43" s="192" t="str">
        <f t="shared" si="3"/>
        <v>Fx</v>
      </c>
      <c r="O43" s="192">
        <f t="shared" si="4"/>
        <v>-27.299999999999997</v>
      </c>
      <c r="P43" s="191">
        <v>1.47</v>
      </c>
      <c r="Q43" s="175" t="s">
        <v>104</v>
      </c>
    </row>
    <row r="44" spans="1:17" ht="12" customHeight="1" x14ac:dyDescent="0.2">
      <c r="A44" s="122">
        <v>39</v>
      </c>
      <c r="B44" s="205" t="s">
        <v>752</v>
      </c>
      <c r="C44" s="193"/>
      <c r="D44" s="169" t="s">
        <v>753</v>
      </c>
      <c r="E44" s="169" t="s">
        <v>754</v>
      </c>
      <c r="F44" s="194">
        <v>5</v>
      </c>
      <c r="G44" s="195">
        <v>2</v>
      </c>
      <c r="H44" s="191">
        <f t="shared" si="0"/>
        <v>40</v>
      </c>
      <c r="I44" s="196">
        <v>35</v>
      </c>
      <c r="J44" s="192" t="str">
        <f t="shared" si="1"/>
        <v>Fx</v>
      </c>
      <c r="K44" s="195">
        <v>1</v>
      </c>
      <c r="L44" s="191">
        <f t="shared" si="2"/>
        <v>20</v>
      </c>
      <c r="M44" s="196">
        <v>90</v>
      </c>
      <c r="N44" s="192" t="str">
        <f t="shared" si="3"/>
        <v>B</v>
      </c>
      <c r="O44" s="192">
        <f t="shared" si="4"/>
        <v>55</v>
      </c>
      <c r="P44" s="191">
        <v>1.17</v>
      </c>
      <c r="Q44" s="175" t="s">
        <v>104</v>
      </c>
    </row>
    <row r="45" spans="1:17" ht="12.75" customHeight="1" x14ac:dyDescent="0.2">
      <c r="A45" s="122">
        <v>40</v>
      </c>
      <c r="B45" s="205" t="s">
        <v>752</v>
      </c>
      <c r="C45" s="193"/>
      <c r="D45" s="169" t="s">
        <v>755</v>
      </c>
      <c r="E45" s="169" t="s">
        <v>756</v>
      </c>
      <c r="F45" s="194">
        <v>6</v>
      </c>
      <c r="G45" s="195">
        <v>3</v>
      </c>
      <c r="H45" s="191">
        <f t="shared" si="0"/>
        <v>50</v>
      </c>
      <c r="I45" s="196">
        <v>17.7</v>
      </c>
      <c r="J45" s="192" t="str">
        <f t="shared" si="1"/>
        <v>Fx</v>
      </c>
      <c r="K45" s="195">
        <v>2</v>
      </c>
      <c r="L45" s="191">
        <f t="shared" si="2"/>
        <v>33.333333333333329</v>
      </c>
      <c r="M45" s="196">
        <v>55</v>
      </c>
      <c r="N45" s="192" t="str">
        <f t="shared" si="3"/>
        <v>Fx</v>
      </c>
      <c r="O45" s="192">
        <f t="shared" si="4"/>
        <v>37.299999999999997</v>
      </c>
      <c r="P45" s="191">
        <v>1</v>
      </c>
      <c r="Q45" s="175" t="s">
        <v>104</v>
      </c>
    </row>
    <row r="46" spans="1:17" ht="14.25" customHeight="1" x14ac:dyDescent="0.2">
      <c r="A46" s="122">
        <v>41</v>
      </c>
      <c r="B46" s="205" t="s">
        <v>752</v>
      </c>
      <c r="C46" s="193"/>
      <c r="D46" s="169" t="s">
        <v>757</v>
      </c>
      <c r="E46" s="169" t="s">
        <v>758</v>
      </c>
      <c r="F46" s="194">
        <v>7</v>
      </c>
      <c r="G46" s="195">
        <v>5</v>
      </c>
      <c r="H46" s="191">
        <f t="shared" si="0"/>
        <v>71.428571428571431</v>
      </c>
      <c r="I46" s="196">
        <v>74</v>
      </c>
      <c r="J46" s="192" t="str">
        <f t="shared" si="1"/>
        <v>D</v>
      </c>
      <c r="K46" s="195">
        <v>4</v>
      </c>
      <c r="L46" s="191">
        <f t="shared" si="2"/>
        <v>57.142857142857139</v>
      </c>
      <c r="M46" s="196">
        <v>80</v>
      </c>
      <c r="N46" s="192" t="str">
        <f t="shared" si="3"/>
        <v>C</v>
      </c>
      <c r="O46" s="192">
        <f t="shared" si="4"/>
        <v>6</v>
      </c>
      <c r="P46" s="191">
        <v>1.21</v>
      </c>
      <c r="Q46" s="175" t="s">
        <v>104</v>
      </c>
    </row>
    <row r="47" spans="1:17" x14ac:dyDescent="0.2">
      <c r="A47" s="122">
        <v>42</v>
      </c>
      <c r="B47" s="205" t="s">
        <v>759</v>
      </c>
      <c r="C47" s="193"/>
      <c r="D47" s="169" t="s">
        <v>760</v>
      </c>
      <c r="E47" s="169" t="s">
        <v>761</v>
      </c>
      <c r="F47" s="194">
        <v>12</v>
      </c>
      <c r="G47" s="195">
        <v>12</v>
      </c>
      <c r="H47" s="191">
        <f t="shared" si="0"/>
        <v>100</v>
      </c>
      <c r="I47" s="196">
        <v>51.8</v>
      </c>
      <c r="J47" s="192" t="str">
        <f t="shared" si="1"/>
        <v>Fx</v>
      </c>
      <c r="K47" s="195">
        <v>3</v>
      </c>
      <c r="L47" s="191">
        <f t="shared" si="2"/>
        <v>25</v>
      </c>
      <c r="M47" s="196">
        <v>83.3</v>
      </c>
      <c r="N47" s="192" t="str">
        <f t="shared" si="3"/>
        <v>C</v>
      </c>
      <c r="O47" s="192">
        <f t="shared" si="4"/>
        <v>31.5</v>
      </c>
      <c r="P47" s="191">
        <v>1.17</v>
      </c>
      <c r="Q47" s="175" t="s">
        <v>104</v>
      </c>
    </row>
    <row r="48" spans="1:17" x14ac:dyDescent="0.2">
      <c r="A48" s="122">
        <v>43</v>
      </c>
      <c r="B48" s="205" t="s">
        <v>759</v>
      </c>
      <c r="C48" s="193"/>
      <c r="D48" s="169" t="s">
        <v>762</v>
      </c>
      <c r="E48" s="169" t="s">
        <v>763</v>
      </c>
      <c r="F48" s="194">
        <v>16</v>
      </c>
      <c r="G48" s="195">
        <v>12</v>
      </c>
      <c r="H48" s="191">
        <f t="shared" si="0"/>
        <v>75</v>
      </c>
      <c r="I48" s="196">
        <v>30.8</v>
      </c>
      <c r="J48" s="192" t="str">
        <f t="shared" si="1"/>
        <v>Fx</v>
      </c>
      <c r="K48" s="195">
        <v>7</v>
      </c>
      <c r="L48" s="191">
        <f t="shared" si="2"/>
        <v>43.75</v>
      </c>
      <c r="M48" s="196">
        <v>63.8</v>
      </c>
      <c r="N48" s="192" t="str">
        <f t="shared" si="3"/>
        <v>Fx</v>
      </c>
      <c r="O48" s="192">
        <f t="shared" si="4"/>
        <v>33</v>
      </c>
      <c r="P48" s="191">
        <v>1.5</v>
      </c>
      <c r="Q48" s="175" t="s">
        <v>103</v>
      </c>
    </row>
    <row r="49" spans="1:17" x14ac:dyDescent="0.2">
      <c r="A49" s="122">
        <v>44</v>
      </c>
      <c r="B49" s="205" t="s">
        <v>759</v>
      </c>
      <c r="C49" s="193"/>
      <c r="D49" s="169" t="s">
        <v>764</v>
      </c>
      <c r="E49" s="169" t="s">
        <v>765</v>
      </c>
      <c r="F49" s="194">
        <v>15</v>
      </c>
      <c r="G49" s="195">
        <v>11</v>
      </c>
      <c r="H49" s="191">
        <f t="shared" si="0"/>
        <v>73.333333333333329</v>
      </c>
      <c r="I49" s="196">
        <v>63.6</v>
      </c>
      <c r="J49" s="192" t="str">
        <f t="shared" si="1"/>
        <v>Fx</v>
      </c>
      <c r="K49" s="195">
        <v>8</v>
      </c>
      <c r="L49" s="191">
        <f t="shared" si="2"/>
        <v>53.333333333333336</v>
      </c>
      <c r="M49" s="196">
        <v>66.3</v>
      </c>
      <c r="N49" s="192" t="str">
        <f t="shared" si="3"/>
        <v>E</v>
      </c>
      <c r="O49" s="192">
        <f t="shared" si="4"/>
        <v>2.6999999999999957</v>
      </c>
      <c r="P49" s="191">
        <v>1.17</v>
      </c>
      <c r="Q49" s="175" t="s">
        <v>104</v>
      </c>
    </row>
    <row r="50" spans="1:17" ht="12.75" customHeight="1" x14ac:dyDescent="0.2">
      <c r="A50" s="122">
        <v>45</v>
      </c>
      <c r="B50" s="205" t="s">
        <v>766</v>
      </c>
      <c r="C50" s="193"/>
      <c r="D50" s="169" t="s">
        <v>767</v>
      </c>
      <c r="E50" s="169" t="s">
        <v>768</v>
      </c>
      <c r="F50" s="194">
        <v>5</v>
      </c>
      <c r="G50" s="195">
        <v>5</v>
      </c>
      <c r="H50" s="191">
        <f t="shared" si="0"/>
        <v>100</v>
      </c>
      <c r="I50" s="196">
        <v>32</v>
      </c>
      <c r="J50" s="192" t="str">
        <f t="shared" si="1"/>
        <v>Fx</v>
      </c>
      <c r="K50" s="195">
        <v>4</v>
      </c>
      <c r="L50" s="191">
        <f t="shared" si="2"/>
        <v>80</v>
      </c>
      <c r="M50" s="196">
        <v>50</v>
      </c>
      <c r="N50" s="192" t="str">
        <f t="shared" si="3"/>
        <v>Fx</v>
      </c>
      <c r="O50" s="192">
        <f t="shared" si="4"/>
        <v>18</v>
      </c>
      <c r="P50" s="191">
        <v>1.1000000000000001</v>
      </c>
      <c r="Q50" s="175" t="s">
        <v>104</v>
      </c>
    </row>
    <row r="51" spans="1:17" ht="14.25" customHeight="1" x14ac:dyDescent="0.2">
      <c r="A51" s="122">
        <v>46</v>
      </c>
      <c r="B51" s="205" t="s">
        <v>766</v>
      </c>
      <c r="C51" s="193"/>
      <c r="D51" s="169" t="s">
        <v>769</v>
      </c>
      <c r="E51" s="169" t="s">
        <v>770</v>
      </c>
      <c r="F51" s="194">
        <v>6</v>
      </c>
      <c r="G51" s="195">
        <v>4</v>
      </c>
      <c r="H51" s="191">
        <f t="shared" si="0"/>
        <v>66.666666666666657</v>
      </c>
      <c r="I51" s="196">
        <v>42.5</v>
      </c>
      <c r="J51" s="192" t="str">
        <f t="shared" si="1"/>
        <v>Fx</v>
      </c>
      <c r="K51" s="195">
        <v>5</v>
      </c>
      <c r="L51" s="191">
        <f t="shared" si="2"/>
        <v>83.333333333333343</v>
      </c>
      <c r="M51" s="196">
        <v>72</v>
      </c>
      <c r="N51" s="192" t="str">
        <f t="shared" si="3"/>
        <v>E</v>
      </c>
      <c r="O51" s="192">
        <f t="shared" si="4"/>
        <v>29.5</v>
      </c>
      <c r="P51" s="191">
        <v>1</v>
      </c>
      <c r="Q51" s="175" t="s">
        <v>104</v>
      </c>
    </row>
    <row r="52" spans="1:17" ht="13.5" customHeight="1" x14ac:dyDescent="0.2">
      <c r="A52" s="122">
        <v>47</v>
      </c>
      <c r="B52" s="205" t="s">
        <v>766</v>
      </c>
      <c r="C52" s="193"/>
      <c r="D52" s="169" t="s">
        <v>771</v>
      </c>
      <c r="E52" s="169" t="s">
        <v>772</v>
      </c>
      <c r="F52" s="194">
        <v>4</v>
      </c>
      <c r="G52" s="195">
        <v>3</v>
      </c>
      <c r="H52" s="191">
        <f t="shared" si="0"/>
        <v>75</v>
      </c>
      <c r="I52" s="196">
        <v>66.7</v>
      </c>
      <c r="J52" s="192" t="str">
        <f t="shared" si="1"/>
        <v>E</v>
      </c>
      <c r="K52" s="195">
        <v>4</v>
      </c>
      <c r="L52" s="191">
        <f t="shared" si="2"/>
        <v>100</v>
      </c>
      <c r="M52" s="196">
        <v>70</v>
      </c>
      <c r="N52" s="192" t="str">
        <f t="shared" si="3"/>
        <v>E</v>
      </c>
      <c r="O52" s="192">
        <f t="shared" si="4"/>
        <v>3.2999999999999972</v>
      </c>
      <c r="P52" s="191">
        <v>1</v>
      </c>
      <c r="Q52" s="175" t="s">
        <v>104</v>
      </c>
    </row>
    <row r="53" spans="1:17" x14ac:dyDescent="0.2">
      <c r="A53" s="122">
        <v>48</v>
      </c>
      <c r="B53" s="205" t="s">
        <v>773</v>
      </c>
      <c r="C53" s="193"/>
      <c r="D53" s="169" t="s">
        <v>774</v>
      </c>
      <c r="E53" s="169" t="s">
        <v>775</v>
      </c>
      <c r="F53" s="194">
        <v>24</v>
      </c>
      <c r="G53" s="195">
        <v>14</v>
      </c>
      <c r="H53" s="191">
        <f t="shared" si="0"/>
        <v>58.333333333333336</v>
      </c>
      <c r="I53" s="196">
        <v>34.299999999999997</v>
      </c>
      <c r="J53" s="192" t="str">
        <f t="shared" si="1"/>
        <v>Fx</v>
      </c>
      <c r="K53" s="195">
        <v>14</v>
      </c>
      <c r="L53" s="191">
        <f t="shared" si="2"/>
        <v>58.333333333333336</v>
      </c>
      <c r="M53" s="196">
        <v>47.9</v>
      </c>
      <c r="N53" s="192" t="str">
        <f t="shared" si="3"/>
        <v>Fx</v>
      </c>
      <c r="O53" s="192">
        <f t="shared" si="4"/>
        <v>13.600000000000001</v>
      </c>
      <c r="P53" s="191">
        <v>2.87</v>
      </c>
      <c r="Q53" s="175" t="s">
        <v>100</v>
      </c>
    </row>
    <row r="54" spans="1:17" x14ac:dyDescent="0.2">
      <c r="A54" s="122">
        <v>49</v>
      </c>
      <c r="B54" s="205" t="s">
        <v>773</v>
      </c>
      <c r="C54" s="193"/>
      <c r="D54" s="169" t="s">
        <v>776</v>
      </c>
      <c r="E54" s="169" t="s">
        <v>777</v>
      </c>
      <c r="F54" s="194">
        <v>30</v>
      </c>
      <c r="G54" s="195">
        <v>26</v>
      </c>
      <c r="H54" s="191">
        <f t="shared" si="0"/>
        <v>86.666666666666671</v>
      </c>
      <c r="I54" s="196">
        <v>40.4</v>
      </c>
      <c r="J54" s="192" t="str">
        <f t="shared" si="1"/>
        <v>Fx</v>
      </c>
      <c r="K54" s="195">
        <v>30</v>
      </c>
      <c r="L54" s="191">
        <f t="shared" si="2"/>
        <v>100</v>
      </c>
      <c r="M54" s="196">
        <v>55.1</v>
      </c>
      <c r="N54" s="192" t="str">
        <f t="shared" si="3"/>
        <v>Fx</v>
      </c>
      <c r="O54" s="192">
        <f t="shared" si="4"/>
        <v>14.700000000000003</v>
      </c>
      <c r="P54" s="191">
        <v>2.0299999999999998</v>
      </c>
      <c r="Q54" s="175" t="s">
        <v>102</v>
      </c>
    </row>
    <row r="55" spans="1:17" x14ac:dyDescent="0.2">
      <c r="A55" s="122">
        <v>50</v>
      </c>
      <c r="B55" s="205" t="s">
        <v>773</v>
      </c>
      <c r="C55" s="193"/>
      <c r="D55" s="169" t="s">
        <v>778</v>
      </c>
      <c r="E55" s="169" t="s">
        <v>779</v>
      </c>
      <c r="F55" s="194">
        <v>23</v>
      </c>
      <c r="G55" s="195">
        <v>18</v>
      </c>
      <c r="H55" s="191">
        <f t="shared" si="0"/>
        <v>78.260869565217391</v>
      </c>
      <c r="I55" s="196">
        <v>48.3</v>
      </c>
      <c r="J55" s="192" t="str">
        <f t="shared" si="1"/>
        <v>Fx</v>
      </c>
      <c r="K55" s="195">
        <v>12</v>
      </c>
      <c r="L55" s="191">
        <f t="shared" si="2"/>
        <v>52.173913043478258</v>
      </c>
      <c r="M55" s="196">
        <v>59.2</v>
      </c>
      <c r="N55" s="192" t="str">
        <f t="shared" si="3"/>
        <v>Fx</v>
      </c>
      <c r="O55" s="192">
        <f t="shared" si="4"/>
        <v>10.900000000000006</v>
      </c>
      <c r="P55" s="191">
        <v>2.41</v>
      </c>
      <c r="Q55" s="175" t="s">
        <v>102</v>
      </c>
    </row>
    <row r="56" spans="1:17" x14ac:dyDescent="0.2">
      <c r="A56" s="122">
        <v>51</v>
      </c>
      <c r="B56" s="205" t="s">
        <v>773</v>
      </c>
      <c r="C56" s="193"/>
      <c r="D56" s="169" t="s">
        <v>780</v>
      </c>
      <c r="E56" s="169" t="s">
        <v>781</v>
      </c>
      <c r="F56" s="194">
        <v>31</v>
      </c>
      <c r="G56" s="195">
        <v>26</v>
      </c>
      <c r="H56" s="191">
        <f t="shared" si="0"/>
        <v>83.870967741935488</v>
      </c>
      <c r="I56" s="196">
        <v>55</v>
      </c>
      <c r="J56" s="192" t="str">
        <f t="shared" si="1"/>
        <v>Fx</v>
      </c>
      <c r="K56" s="195">
        <v>25</v>
      </c>
      <c r="L56" s="191">
        <f t="shared" si="2"/>
        <v>80.645161290322577</v>
      </c>
      <c r="M56" s="196">
        <v>58.8</v>
      </c>
      <c r="N56" s="192" t="str">
        <f t="shared" si="3"/>
        <v>Fx</v>
      </c>
      <c r="O56" s="192">
        <f t="shared" si="4"/>
        <v>3.7999999999999972</v>
      </c>
      <c r="P56" s="191">
        <v>1.8</v>
      </c>
      <c r="Q56" s="175" t="s">
        <v>103</v>
      </c>
    </row>
    <row r="57" spans="1:17" x14ac:dyDescent="0.2">
      <c r="A57" s="122">
        <v>52</v>
      </c>
      <c r="B57" s="205" t="s">
        <v>773</v>
      </c>
      <c r="C57" s="193"/>
      <c r="D57" s="169" t="s">
        <v>782</v>
      </c>
      <c r="E57" s="169" t="s">
        <v>783</v>
      </c>
      <c r="F57" s="194">
        <v>36</v>
      </c>
      <c r="G57" s="195">
        <v>26</v>
      </c>
      <c r="H57" s="191">
        <f t="shared" si="0"/>
        <v>72.222222222222214</v>
      </c>
      <c r="I57" s="196">
        <v>32.299999999999997</v>
      </c>
      <c r="J57" s="192" t="str">
        <f t="shared" si="1"/>
        <v>Fx</v>
      </c>
      <c r="K57" s="195">
        <v>15</v>
      </c>
      <c r="L57" s="191">
        <f t="shared" si="2"/>
        <v>41.666666666666671</v>
      </c>
      <c r="M57" s="196">
        <v>64.599999999999994</v>
      </c>
      <c r="N57" s="192" t="str">
        <f t="shared" si="3"/>
        <v>Fx</v>
      </c>
      <c r="O57" s="192">
        <f t="shared" si="4"/>
        <v>32.299999999999997</v>
      </c>
      <c r="P57" s="191">
        <v>2.62</v>
      </c>
      <c r="Q57" s="175" t="s">
        <v>100</v>
      </c>
    </row>
    <row r="58" spans="1:17" x14ac:dyDescent="0.2">
      <c r="A58" s="122">
        <v>53</v>
      </c>
      <c r="B58" s="205" t="s">
        <v>784</v>
      </c>
      <c r="C58" s="193"/>
      <c r="D58" s="169" t="s">
        <v>785</v>
      </c>
      <c r="E58" s="169" t="s">
        <v>786</v>
      </c>
      <c r="F58" s="194">
        <v>28</v>
      </c>
      <c r="G58" s="195">
        <v>28</v>
      </c>
      <c r="H58" s="191">
        <f t="shared" si="0"/>
        <v>100</v>
      </c>
      <c r="I58" s="196">
        <v>32.700000000000003</v>
      </c>
      <c r="J58" s="192" t="str">
        <f t="shared" si="1"/>
        <v>Fx</v>
      </c>
      <c r="K58" s="195">
        <v>19</v>
      </c>
      <c r="L58" s="191">
        <f t="shared" si="2"/>
        <v>67.857142857142861</v>
      </c>
      <c r="M58" s="196">
        <v>61.2</v>
      </c>
      <c r="N58" s="192" t="str">
        <f t="shared" si="3"/>
        <v>Fx</v>
      </c>
      <c r="O58" s="192">
        <f t="shared" si="4"/>
        <v>28.5</v>
      </c>
      <c r="P58" s="191">
        <v>2.41</v>
      </c>
      <c r="Q58" s="175" t="s">
        <v>102</v>
      </c>
    </row>
    <row r="59" spans="1:17" x14ac:dyDescent="0.2">
      <c r="A59" s="122">
        <v>54</v>
      </c>
      <c r="B59" s="205" t="s">
        <v>784</v>
      </c>
      <c r="C59" s="193"/>
      <c r="D59" s="169" t="s">
        <v>787</v>
      </c>
      <c r="E59" s="169" t="s">
        <v>788</v>
      </c>
      <c r="F59" s="194">
        <v>28</v>
      </c>
      <c r="G59" s="195">
        <v>22</v>
      </c>
      <c r="H59" s="191">
        <f t="shared" si="0"/>
        <v>78.571428571428569</v>
      </c>
      <c r="I59" s="196">
        <v>40.9</v>
      </c>
      <c r="J59" s="192" t="str">
        <f t="shared" si="1"/>
        <v>Fx</v>
      </c>
      <c r="K59" s="195">
        <v>19</v>
      </c>
      <c r="L59" s="191">
        <f t="shared" si="2"/>
        <v>67.857142857142861</v>
      </c>
      <c r="M59" s="196">
        <v>63.2</v>
      </c>
      <c r="N59" s="192" t="str">
        <f t="shared" si="3"/>
        <v>Fx</v>
      </c>
      <c r="O59" s="192">
        <f t="shared" si="4"/>
        <v>22.300000000000004</v>
      </c>
      <c r="P59" s="191">
        <v>3.25</v>
      </c>
      <c r="Q59" s="175" t="s">
        <v>99</v>
      </c>
    </row>
    <row r="60" spans="1:17" x14ac:dyDescent="0.2">
      <c r="A60" s="122">
        <v>55</v>
      </c>
      <c r="B60" s="205" t="s">
        <v>784</v>
      </c>
      <c r="C60" s="193"/>
      <c r="D60" s="169" t="s">
        <v>789</v>
      </c>
      <c r="E60" s="169" t="s">
        <v>790</v>
      </c>
      <c r="F60" s="194">
        <v>32</v>
      </c>
      <c r="G60" s="195">
        <v>24</v>
      </c>
      <c r="H60" s="191">
        <f t="shared" si="0"/>
        <v>75</v>
      </c>
      <c r="I60" s="196">
        <v>22.1</v>
      </c>
      <c r="J60" s="192" t="str">
        <f t="shared" si="1"/>
        <v>Fx</v>
      </c>
      <c r="K60" s="195">
        <v>18</v>
      </c>
      <c r="L60" s="191">
        <f t="shared" si="2"/>
        <v>56.25</v>
      </c>
      <c r="M60" s="196">
        <v>55.8</v>
      </c>
      <c r="N60" s="192" t="str">
        <f t="shared" si="3"/>
        <v>Fx</v>
      </c>
      <c r="O60" s="192">
        <f t="shared" si="4"/>
        <v>33.699999999999996</v>
      </c>
      <c r="P60" s="191">
        <v>3.36</v>
      </c>
      <c r="Q60" s="175" t="s">
        <v>99</v>
      </c>
    </row>
    <row r="61" spans="1:17" x14ac:dyDescent="0.2">
      <c r="A61" s="122">
        <v>56</v>
      </c>
      <c r="B61" s="205" t="s">
        <v>784</v>
      </c>
      <c r="C61" s="193"/>
      <c r="D61" s="169" t="s">
        <v>791</v>
      </c>
      <c r="E61" s="169" t="s">
        <v>792</v>
      </c>
      <c r="F61" s="194">
        <v>27</v>
      </c>
      <c r="G61" s="195">
        <v>22</v>
      </c>
      <c r="H61" s="191">
        <f t="shared" si="0"/>
        <v>81.481481481481481</v>
      </c>
      <c r="I61" s="196">
        <v>40.9</v>
      </c>
      <c r="J61" s="192" t="str">
        <f t="shared" si="1"/>
        <v>Fx</v>
      </c>
      <c r="K61" s="195">
        <v>20</v>
      </c>
      <c r="L61" s="191">
        <f t="shared" si="2"/>
        <v>74.074074074074076</v>
      </c>
      <c r="M61" s="196">
        <v>61.5</v>
      </c>
      <c r="N61" s="192" t="str">
        <f t="shared" si="3"/>
        <v>Fx</v>
      </c>
      <c r="O61" s="192">
        <f t="shared" si="4"/>
        <v>20.6</v>
      </c>
      <c r="P61" s="191">
        <v>2.1</v>
      </c>
      <c r="Q61" s="175" t="s">
        <v>102</v>
      </c>
    </row>
    <row r="62" spans="1:17" x14ac:dyDescent="0.2">
      <c r="A62" s="122">
        <v>57</v>
      </c>
      <c r="B62" s="205" t="s">
        <v>784</v>
      </c>
      <c r="C62" s="193"/>
      <c r="D62" s="169" t="s">
        <v>793</v>
      </c>
      <c r="E62" s="169" t="s">
        <v>794</v>
      </c>
      <c r="F62" s="194">
        <v>32</v>
      </c>
      <c r="G62" s="195">
        <v>25</v>
      </c>
      <c r="H62" s="191">
        <f t="shared" si="0"/>
        <v>78.125</v>
      </c>
      <c r="I62" s="196">
        <v>40.4</v>
      </c>
      <c r="J62" s="192" t="str">
        <f t="shared" si="1"/>
        <v>Fx</v>
      </c>
      <c r="K62" s="195">
        <v>8</v>
      </c>
      <c r="L62" s="191">
        <f t="shared" si="2"/>
        <v>25</v>
      </c>
      <c r="M62" s="196">
        <v>65</v>
      </c>
      <c r="N62" s="192" t="str">
        <f t="shared" si="3"/>
        <v>E</v>
      </c>
      <c r="O62" s="192">
        <f t="shared" si="4"/>
        <v>24.6</v>
      </c>
      <c r="P62" s="191">
        <v>3.1</v>
      </c>
      <c r="Q62" s="175" t="s">
        <v>99</v>
      </c>
    </row>
    <row r="63" spans="1:17" x14ac:dyDescent="0.2">
      <c r="A63" s="122">
        <v>58</v>
      </c>
      <c r="B63" s="205" t="s">
        <v>784</v>
      </c>
      <c r="C63" s="193"/>
      <c r="D63" s="169" t="s">
        <v>795</v>
      </c>
      <c r="E63" s="169" t="s">
        <v>796</v>
      </c>
      <c r="F63" s="194">
        <v>34</v>
      </c>
      <c r="G63" s="195">
        <v>25</v>
      </c>
      <c r="H63" s="191">
        <f t="shared" si="0"/>
        <v>73.529411764705884</v>
      </c>
      <c r="I63" s="196">
        <v>70.8</v>
      </c>
      <c r="J63" s="192" t="str">
        <f t="shared" si="1"/>
        <v>E</v>
      </c>
      <c r="K63" s="195">
        <v>21</v>
      </c>
      <c r="L63" s="191">
        <f t="shared" si="2"/>
        <v>61.764705882352942</v>
      </c>
      <c r="M63" s="196">
        <v>96.7</v>
      </c>
      <c r="N63" s="192" t="str">
        <f t="shared" si="3"/>
        <v>A</v>
      </c>
      <c r="O63" s="192">
        <f t="shared" si="4"/>
        <v>25.900000000000006</v>
      </c>
      <c r="P63" s="191">
        <v>3.12</v>
      </c>
      <c r="Q63" s="175" t="s">
        <v>99</v>
      </c>
    </row>
    <row r="64" spans="1:17" x14ac:dyDescent="0.2">
      <c r="A64" s="122">
        <v>59</v>
      </c>
      <c r="B64" s="205" t="s">
        <v>784</v>
      </c>
      <c r="C64" s="193"/>
      <c r="D64" s="169" t="s">
        <v>797</v>
      </c>
      <c r="E64" s="169" t="s">
        <v>683</v>
      </c>
      <c r="F64" s="194">
        <v>26</v>
      </c>
      <c r="G64" s="195">
        <v>22</v>
      </c>
      <c r="H64" s="191">
        <f t="shared" si="0"/>
        <v>84.615384615384613</v>
      </c>
      <c r="I64" s="196">
        <v>50.5</v>
      </c>
      <c r="J64" s="192" t="str">
        <f t="shared" si="1"/>
        <v>Fx</v>
      </c>
      <c r="K64" s="195">
        <v>17</v>
      </c>
      <c r="L64" s="191">
        <f t="shared" si="2"/>
        <v>65.384615384615387</v>
      </c>
      <c r="M64" s="196">
        <v>63.5</v>
      </c>
      <c r="N64" s="192" t="str">
        <f t="shared" si="3"/>
        <v>Fx</v>
      </c>
      <c r="O64" s="192">
        <f t="shared" si="4"/>
        <v>13</v>
      </c>
      <c r="P64" s="191">
        <v>3.12</v>
      </c>
      <c r="Q64" s="175" t="s">
        <v>99</v>
      </c>
    </row>
    <row r="65" spans="1:17" x14ac:dyDescent="0.2">
      <c r="A65" s="122">
        <v>60</v>
      </c>
      <c r="B65" s="205" t="s">
        <v>784</v>
      </c>
      <c r="C65" s="193"/>
      <c r="D65" s="169" t="s">
        <v>798</v>
      </c>
      <c r="E65" s="169" t="s">
        <v>783</v>
      </c>
      <c r="F65" s="194">
        <v>29</v>
      </c>
      <c r="G65" s="195">
        <v>25</v>
      </c>
      <c r="H65" s="191">
        <f t="shared" si="0"/>
        <v>86.206896551724128</v>
      </c>
      <c r="I65" s="196">
        <v>46</v>
      </c>
      <c r="J65" s="192" t="str">
        <f t="shared" si="1"/>
        <v>Fx</v>
      </c>
      <c r="K65" s="195">
        <v>15</v>
      </c>
      <c r="L65" s="191">
        <f t="shared" si="2"/>
        <v>51.724137931034484</v>
      </c>
      <c r="M65" s="196">
        <v>70</v>
      </c>
      <c r="N65" s="192" t="str">
        <f t="shared" si="3"/>
        <v>E</v>
      </c>
      <c r="O65" s="192">
        <f t="shared" si="4"/>
        <v>24</v>
      </c>
      <c r="P65" s="191">
        <v>2.19</v>
      </c>
      <c r="Q65" s="175" t="s">
        <v>102</v>
      </c>
    </row>
    <row r="66" spans="1:17" x14ac:dyDescent="0.2">
      <c r="A66" s="122">
        <v>61</v>
      </c>
      <c r="B66" s="205" t="s">
        <v>799</v>
      </c>
      <c r="C66" s="193"/>
      <c r="D66" s="169" t="s">
        <v>800</v>
      </c>
      <c r="E66" s="169" t="s">
        <v>801</v>
      </c>
      <c r="F66" s="194">
        <v>19</v>
      </c>
      <c r="G66" s="195">
        <v>16</v>
      </c>
      <c r="H66" s="191">
        <f t="shared" si="0"/>
        <v>84.210526315789465</v>
      </c>
      <c r="I66" s="196">
        <v>38.799999999999997</v>
      </c>
      <c r="J66" s="192" t="str">
        <f t="shared" si="1"/>
        <v>Fx</v>
      </c>
      <c r="K66" s="195">
        <v>11</v>
      </c>
      <c r="L66" s="191">
        <f t="shared" si="2"/>
        <v>57.894736842105267</v>
      </c>
      <c r="M66" s="196">
        <v>58.2</v>
      </c>
      <c r="N66" s="192" t="str">
        <f t="shared" si="3"/>
        <v>Fx</v>
      </c>
      <c r="O66" s="192">
        <f t="shared" si="4"/>
        <v>19.400000000000006</v>
      </c>
      <c r="P66" s="191">
        <v>2.11</v>
      </c>
      <c r="Q66" s="175" t="s">
        <v>102</v>
      </c>
    </row>
    <row r="67" spans="1:17" x14ac:dyDescent="0.2">
      <c r="A67" s="122">
        <v>62</v>
      </c>
      <c r="B67" s="205" t="s">
        <v>802</v>
      </c>
      <c r="C67" s="193"/>
      <c r="D67" s="169" t="s">
        <v>803</v>
      </c>
      <c r="E67" s="169" t="s">
        <v>804</v>
      </c>
      <c r="F67" s="194">
        <v>50</v>
      </c>
      <c r="G67" s="195">
        <v>47</v>
      </c>
      <c r="H67" s="191">
        <f t="shared" si="0"/>
        <v>94</v>
      </c>
      <c r="I67" s="196">
        <v>61.3</v>
      </c>
      <c r="J67" s="192" t="str">
        <f t="shared" si="1"/>
        <v>Fx</v>
      </c>
      <c r="K67" s="195">
        <v>33</v>
      </c>
      <c r="L67" s="191">
        <f t="shared" si="2"/>
        <v>66</v>
      </c>
      <c r="M67" s="196">
        <v>75.8</v>
      </c>
      <c r="N67" s="192" t="str">
        <f t="shared" si="3"/>
        <v>D</v>
      </c>
      <c r="O67" s="192">
        <f t="shared" si="4"/>
        <v>14.5</v>
      </c>
      <c r="P67" s="191">
        <v>1.44</v>
      </c>
      <c r="Q67" s="175" t="s">
        <v>104</v>
      </c>
    </row>
    <row r="68" spans="1:17" x14ac:dyDescent="0.2">
      <c r="A68" s="122">
        <v>63</v>
      </c>
      <c r="B68" s="205" t="s">
        <v>802</v>
      </c>
      <c r="C68" s="193"/>
      <c r="D68" s="169" t="s">
        <v>805</v>
      </c>
      <c r="E68" s="169" t="s">
        <v>806</v>
      </c>
      <c r="F68" s="194">
        <v>50</v>
      </c>
      <c r="G68" s="195">
        <v>46</v>
      </c>
      <c r="H68" s="191">
        <f t="shared" si="0"/>
        <v>92</v>
      </c>
      <c r="I68" s="196">
        <v>39.799999999999997</v>
      </c>
      <c r="J68" s="192" t="str">
        <f t="shared" si="1"/>
        <v>Fx</v>
      </c>
      <c r="K68" s="195">
        <v>38</v>
      </c>
      <c r="L68" s="191">
        <f t="shared" si="2"/>
        <v>76</v>
      </c>
      <c r="M68" s="196">
        <v>85</v>
      </c>
      <c r="N68" s="192" t="str">
        <f t="shared" si="3"/>
        <v>C</v>
      </c>
      <c r="O68" s="192">
        <f t="shared" si="4"/>
        <v>45.2</v>
      </c>
      <c r="P68" s="191">
        <v>1.57</v>
      </c>
      <c r="Q68" s="175" t="s">
        <v>103</v>
      </c>
    </row>
    <row r="69" spans="1:17" x14ac:dyDescent="0.2">
      <c r="A69" s="122">
        <v>64</v>
      </c>
      <c r="B69" s="205" t="s">
        <v>802</v>
      </c>
      <c r="C69" s="193"/>
      <c r="D69" s="169" t="s">
        <v>807</v>
      </c>
      <c r="E69" s="169" t="s">
        <v>808</v>
      </c>
      <c r="F69" s="194">
        <v>50</v>
      </c>
      <c r="G69" s="195">
        <v>46</v>
      </c>
      <c r="H69" s="191">
        <f t="shared" si="0"/>
        <v>92</v>
      </c>
      <c r="I69" s="196">
        <v>46.3</v>
      </c>
      <c r="J69" s="192" t="str">
        <f t="shared" si="1"/>
        <v>Fx</v>
      </c>
      <c r="K69" s="195">
        <v>27</v>
      </c>
      <c r="L69" s="191">
        <f t="shared" si="2"/>
        <v>54</v>
      </c>
      <c r="M69" s="196">
        <v>55.2</v>
      </c>
      <c r="N69" s="192" t="str">
        <f t="shared" si="3"/>
        <v>Fx</v>
      </c>
      <c r="O69" s="192">
        <f t="shared" si="4"/>
        <v>8.9000000000000057</v>
      </c>
      <c r="P69" s="191">
        <v>2.46</v>
      </c>
      <c r="Q69" s="175" t="s">
        <v>102</v>
      </c>
    </row>
    <row r="70" spans="1:17" x14ac:dyDescent="0.2">
      <c r="A70" s="122">
        <v>65</v>
      </c>
      <c r="B70" s="205" t="s">
        <v>802</v>
      </c>
      <c r="C70" s="193"/>
      <c r="D70" s="169" t="s">
        <v>809</v>
      </c>
      <c r="E70" s="169" t="s">
        <v>810</v>
      </c>
      <c r="F70" s="194">
        <v>50</v>
      </c>
      <c r="G70" s="195">
        <v>45</v>
      </c>
      <c r="H70" s="191">
        <f>G70/F70*100</f>
        <v>90</v>
      </c>
      <c r="I70" s="196">
        <v>42.8</v>
      </c>
      <c r="J70" s="192" t="str">
        <f>IF(I70&lt;65,"Fx",IF(I70&lt;=72,"E",IF(I70&lt;=79,"D",IF(I70&lt;=86,"C",IF(I70&lt;=93,"B",IF(I70&lt;=100,"A"))))))</f>
        <v>Fx</v>
      </c>
      <c r="K70" s="195">
        <v>47</v>
      </c>
      <c r="L70" s="191">
        <f>K70/F70*100</f>
        <v>94</v>
      </c>
      <c r="M70" s="196">
        <v>81.900000000000006</v>
      </c>
      <c r="N70" s="192" t="str">
        <f>IF(M70&lt;65,"Fx",IF(M70&lt;=72,"E",IF(M70&lt;=79,"D",IF(M70&lt;=86,"C",IF(M70&lt;=93,"B",IF(M70&lt;=100,"A"))))))</f>
        <v>C</v>
      </c>
      <c r="O70" s="192">
        <f t="shared" ref="O70:O130" si="5">M70-I70</f>
        <v>39.100000000000009</v>
      </c>
      <c r="P70" s="191">
        <v>1.48</v>
      </c>
      <c r="Q70" s="175" t="s">
        <v>104</v>
      </c>
    </row>
    <row r="71" spans="1:17" x14ac:dyDescent="0.2">
      <c r="A71" s="122">
        <v>66</v>
      </c>
      <c r="B71" s="205" t="s">
        <v>802</v>
      </c>
      <c r="C71" s="193"/>
      <c r="D71" s="169" t="s">
        <v>811</v>
      </c>
      <c r="E71" s="169" t="s">
        <v>812</v>
      </c>
      <c r="F71" s="194">
        <v>50</v>
      </c>
      <c r="G71" s="195">
        <v>40</v>
      </c>
      <c r="H71" s="191">
        <f t="shared" ref="H71:H128" si="6">G71/F71*100</f>
        <v>80</v>
      </c>
      <c r="I71" s="196">
        <v>38</v>
      </c>
      <c r="J71" s="192" t="str">
        <f t="shared" ref="J71:J131" si="7">IF(I71&lt;65,"Fx",IF(I71&lt;=72,"E",IF(I71&lt;=79,"D",IF(I71&lt;=86,"C",IF(I71&lt;=93,"B",IF(I71&lt;=100,"A"))))))</f>
        <v>Fx</v>
      </c>
      <c r="K71" s="195">
        <v>34</v>
      </c>
      <c r="L71" s="191">
        <f t="shared" ref="L71:L128" si="8">K71/F71*100</f>
        <v>68</v>
      </c>
      <c r="M71" s="196">
        <v>75.3</v>
      </c>
      <c r="N71" s="192" t="str">
        <f t="shared" ref="N71:N130" si="9">IF(M71&lt;65,"Fx",IF(M71&lt;=72,"E",IF(M71&lt;=79,"D",IF(M71&lt;=86,"C",IF(M71&lt;=93,"B",IF(M71&lt;=100,"A"))))))</f>
        <v>D</v>
      </c>
      <c r="O71" s="192">
        <f t="shared" si="5"/>
        <v>37.299999999999997</v>
      </c>
      <c r="P71" s="191">
        <v>1.29</v>
      </c>
      <c r="Q71" s="175" t="s">
        <v>104</v>
      </c>
    </row>
    <row r="72" spans="1:17" x14ac:dyDescent="0.2">
      <c r="A72" s="122">
        <v>67</v>
      </c>
      <c r="B72" s="205" t="s">
        <v>813</v>
      </c>
      <c r="C72" s="193"/>
      <c r="D72" s="169" t="s">
        <v>814</v>
      </c>
      <c r="E72" s="169" t="s">
        <v>815</v>
      </c>
      <c r="F72" s="194">
        <v>90</v>
      </c>
      <c r="G72" s="195">
        <v>77</v>
      </c>
      <c r="H72" s="191">
        <f t="shared" si="6"/>
        <v>85.555555555555557</v>
      </c>
      <c r="I72" s="196">
        <v>49.7</v>
      </c>
      <c r="J72" s="192" t="str">
        <f t="shared" si="7"/>
        <v>Fx</v>
      </c>
      <c r="K72" s="195">
        <v>52</v>
      </c>
      <c r="L72" s="191">
        <f t="shared" si="8"/>
        <v>57.777777777777771</v>
      </c>
      <c r="M72" s="196">
        <v>58.5</v>
      </c>
      <c r="N72" s="192" t="str">
        <f t="shared" si="9"/>
        <v>Fx</v>
      </c>
      <c r="O72" s="192">
        <f t="shared" si="5"/>
        <v>8.7999999999999972</v>
      </c>
      <c r="P72" s="191">
        <v>3.3</v>
      </c>
      <c r="Q72" s="175" t="s">
        <v>99</v>
      </c>
    </row>
    <row r="73" spans="1:17" x14ac:dyDescent="0.2">
      <c r="A73" s="122">
        <v>68</v>
      </c>
      <c r="B73" s="205" t="s">
        <v>813</v>
      </c>
      <c r="C73" s="193"/>
      <c r="D73" s="169" t="s">
        <v>816</v>
      </c>
      <c r="E73" s="169" t="s">
        <v>817</v>
      </c>
      <c r="F73" s="194">
        <v>87</v>
      </c>
      <c r="G73" s="195">
        <v>70</v>
      </c>
      <c r="H73" s="191">
        <f t="shared" si="6"/>
        <v>80.459770114942529</v>
      </c>
      <c r="I73" s="196">
        <v>54.1</v>
      </c>
      <c r="J73" s="192" t="str">
        <f t="shared" si="7"/>
        <v>Fx</v>
      </c>
      <c r="K73" s="195">
        <v>67</v>
      </c>
      <c r="L73" s="191">
        <f t="shared" si="8"/>
        <v>77.011494252873561</v>
      </c>
      <c r="M73" s="196">
        <v>74</v>
      </c>
      <c r="N73" s="192" t="str">
        <f t="shared" si="9"/>
        <v>D</v>
      </c>
      <c r="O73" s="192">
        <f t="shared" si="5"/>
        <v>19.899999999999999</v>
      </c>
      <c r="P73" s="191">
        <v>2.04</v>
      </c>
      <c r="Q73" s="175" t="s">
        <v>102</v>
      </c>
    </row>
    <row r="74" spans="1:17" x14ac:dyDescent="0.2">
      <c r="A74" s="122">
        <v>69</v>
      </c>
      <c r="B74" s="205" t="s">
        <v>813</v>
      </c>
      <c r="C74" s="193"/>
      <c r="D74" s="169" t="s">
        <v>818</v>
      </c>
      <c r="E74" s="169" t="s">
        <v>819</v>
      </c>
      <c r="F74" s="194">
        <v>99</v>
      </c>
      <c r="G74" s="195">
        <v>81</v>
      </c>
      <c r="H74" s="191">
        <f t="shared" si="6"/>
        <v>81.818181818181827</v>
      </c>
      <c r="I74" s="196">
        <v>52.5</v>
      </c>
      <c r="J74" s="192" t="str">
        <f t="shared" si="7"/>
        <v>Fx</v>
      </c>
      <c r="K74" s="195">
        <v>88</v>
      </c>
      <c r="L74" s="191">
        <f t="shared" si="8"/>
        <v>88.888888888888886</v>
      </c>
      <c r="M74" s="196">
        <v>66.099999999999994</v>
      </c>
      <c r="N74" s="192" t="str">
        <f t="shared" si="9"/>
        <v>E</v>
      </c>
      <c r="O74" s="192">
        <f t="shared" si="5"/>
        <v>13.599999999999994</v>
      </c>
      <c r="P74" s="191">
        <v>3.3</v>
      </c>
      <c r="Q74" s="175" t="s">
        <v>99</v>
      </c>
    </row>
    <row r="75" spans="1:17" x14ac:dyDescent="0.2">
      <c r="A75" s="122">
        <v>70</v>
      </c>
      <c r="B75" s="205" t="s">
        <v>813</v>
      </c>
      <c r="C75" s="193"/>
      <c r="D75" s="169" t="s">
        <v>820</v>
      </c>
      <c r="E75" s="169" t="s">
        <v>821</v>
      </c>
      <c r="F75" s="194">
        <v>87</v>
      </c>
      <c r="G75" s="195">
        <v>71</v>
      </c>
      <c r="H75" s="191">
        <f t="shared" si="6"/>
        <v>81.609195402298852</v>
      </c>
      <c r="I75" s="196">
        <v>38.6</v>
      </c>
      <c r="J75" s="192" t="str">
        <f t="shared" si="7"/>
        <v>Fx</v>
      </c>
      <c r="K75" s="195">
        <v>56</v>
      </c>
      <c r="L75" s="191">
        <f t="shared" si="8"/>
        <v>64.367816091954026</v>
      </c>
      <c r="M75" s="196">
        <v>62.3</v>
      </c>
      <c r="N75" s="192" t="str">
        <f t="shared" si="9"/>
        <v>Fx</v>
      </c>
      <c r="O75" s="192">
        <f t="shared" si="5"/>
        <v>23.699999999999996</v>
      </c>
      <c r="P75" s="191">
        <v>2.96</v>
      </c>
      <c r="Q75" s="175" t="s">
        <v>100</v>
      </c>
    </row>
    <row r="76" spans="1:17" x14ac:dyDescent="0.2">
      <c r="A76" s="122">
        <v>71</v>
      </c>
      <c r="B76" s="205" t="s">
        <v>813</v>
      </c>
      <c r="C76" s="193"/>
      <c r="D76" s="169" t="s">
        <v>822</v>
      </c>
      <c r="E76" s="169" t="s">
        <v>823</v>
      </c>
      <c r="F76" s="194">
        <v>43</v>
      </c>
      <c r="G76" s="195">
        <v>41</v>
      </c>
      <c r="H76" s="191">
        <f t="shared" si="6"/>
        <v>95.348837209302332</v>
      </c>
      <c r="I76" s="196">
        <v>37.799999999999997</v>
      </c>
      <c r="J76" s="192" t="str">
        <f t="shared" si="7"/>
        <v>Fx</v>
      </c>
      <c r="K76" s="195">
        <v>43</v>
      </c>
      <c r="L76" s="191">
        <f t="shared" si="8"/>
        <v>100</v>
      </c>
      <c r="M76" s="196">
        <v>76.599999999999994</v>
      </c>
      <c r="N76" s="192" t="str">
        <f t="shared" si="9"/>
        <v>D</v>
      </c>
      <c r="O76" s="192">
        <f t="shared" si="5"/>
        <v>38.799999999999997</v>
      </c>
      <c r="P76" s="191">
        <v>2.0299999999999998</v>
      </c>
      <c r="Q76" s="175" t="s">
        <v>102</v>
      </c>
    </row>
    <row r="77" spans="1:17" x14ac:dyDescent="0.2">
      <c r="A77" s="122">
        <v>72</v>
      </c>
      <c r="B77" s="205" t="s">
        <v>813</v>
      </c>
      <c r="C77" s="193"/>
      <c r="D77" s="169" t="s">
        <v>824</v>
      </c>
      <c r="E77" s="169" t="s">
        <v>825</v>
      </c>
      <c r="F77" s="194">
        <v>43</v>
      </c>
      <c r="G77" s="195">
        <v>35</v>
      </c>
      <c r="H77" s="191">
        <f t="shared" si="6"/>
        <v>81.395348837209298</v>
      </c>
      <c r="I77" s="196">
        <v>32.299999999999997</v>
      </c>
      <c r="J77" s="192" t="str">
        <f t="shared" si="7"/>
        <v>Fx</v>
      </c>
      <c r="K77" s="195">
        <v>35</v>
      </c>
      <c r="L77" s="191">
        <f t="shared" si="8"/>
        <v>81.395348837209298</v>
      </c>
      <c r="M77" s="196">
        <v>63.4</v>
      </c>
      <c r="N77" s="192" t="str">
        <f t="shared" si="9"/>
        <v>Fx</v>
      </c>
      <c r="O77" s="192">
        <f t="shared" si="5"/>
        <v>31.1</v>
      </c>
      <c r="P77" s="191">
        <v>1.76</v>
      </c>
      <c r="Q77" s="175" t="s">
        <v>103</v>
      </c>
    </row>
    <row r="78" spans="1:17" x14ac:dyDescent="0.2">
      <c r="A78" s="122">
        <v>73</v>
      </c>
      <c r="B78" s="205" t="s">
        <v>813</v>
      </c>
      <c r="C78" s="193"/>
      <c r="D78" s="169" t="s">
        <v>826</v>
      </c>
      <c r="E78" s="169" t="s">
        <v>827</v>
      </c>
      <c r="F78" s="194">
        <v>88</v>
      </c>
      <c r="G78" s="195">
        <v>86</v>
      </c>
      <c r="H78" s="191">
        <f t="shared" si="6"/>
        <v>97.727272727272734</v>
      </c>
      <c r="I78" s="196">
        <v>44.9</v>
      </c>
      <c r="J78" s="192" t="str">
        <f t="shared" si="7"/>
        <v>Fx</v>
      </c>
      <c r="K78" s="195">
        <v>72</v>
      </c>
      <c r="L78" s="191">
        <f t="shared" si="8"/>
        <v>81.818181818181827</v>
      </c>
      <c r="M78" s="196">
        <v>50.5</v>
      </c>
      <c r="N78" s="192" t="str">
        <f t="shared" si="9"/>
        <v>Fx</v>
      </c>
      <c r="O78" s="192">
        <f t="shared" si="5"/>
        <v>5.6000000000000014</v>
      </c>
      <c r="P78" s="191">
        <v>3.2</v>
      </c>
      <c r="Q78" s="175" t="s">
        <v>99</v>
      </c>
    </row>
    <row r="79" spans="1:17" x14ac:dyDescent="0.2">
      <c r="A79" s="122">
        <v>74</v>
      </c>
      <c r="B79" s="205" t="s">
        <v>813</v>
      </c>
      <c r="C79" s="193"/>
      <c r="D79" s="169" t="s">
        <v>828</v>
      </c>
      <c r="E79" s="169" t="s">
        <v>829</v>
      </c>
      <c r="F79" s="194">
        <v>43</v>
      </c>
      <c r="G79" s="195">
        <v>41</v>
      </c>
      <c r="H79" s="191">
        <f t="shared" si="6"/>
        <v>95.348837209302332</v>
      </c>
      <c r="I79" s="196">
        <v>50.5</v>
      </c>
      <c r="J79" s="192" t="str">
        <f t="shared" si="7"/>
        <v>Fx</v>
      </c>
      <c r="K79" s="195">
        <v>41</v>
      </c>
      <c r="L79" s="191">
        <f t="shared" si="8"/>
        <v>95.348837209302332</v>
      </c>
      <c r="M79" s="196">
        <v>68</v>
      </c>
      <c r="N79" s="192" t="str">
        <f t="shared" si="9"/>
        <v>E</v>
      </c>
      <c r="O79" s="192">
        <f t="shared" si="5"/>
        <v>17.5</v>
      </c>
      <c r="P79" s="191">
        <v>1.28</v>
      </c>
      <c r="Q79" s="175" t="s">
        <v>104</v>
      </c>
    </row>
    <row r="80" spans="1:17" x14ac:dyDescent="0.2">
      <c r="A80" s="122">
        <v>75</v>
      </c>
      <c r="B80" s="205" t="s">
        <v>830</v>
      </c>
      <c r="C80" s="193"/>
      <c r="D80" s="169" t="s">
        <v>831</v>
      </c>
      <c r="E80" s="169" t="s">
        <v>832</v>
      </c>
      <c r="F80" s="194">
        <v>44</v>
      </c>
      <c r="G80" s="195">
        <v>37</v>
      </c>
      <c r="H80" s="191">
        <f t="shared" si="6"/>
        <v>84.090909090909093</v>
      </c>
      <c r="I80" s="196">
        <v>50.5</v>
      </c>
      <c r="J80" s="192" t="str">
        <f t="shared" si="7"/>
        <v>Fx</v>
      </c>
      <c r="K80" s="195">
        <v>22</v>
      </c>
      <c r="L80" s="191">
        <f t="shared" si="8"/>
        <v>50</v>
      </c>
      <c r="M80" s="196">
        <v>68</v>
      </c>
      <c r="N80" s="192" t="str">
        <f t="shared" si="9"/>
        <v>E</v>
      </c>
      <c r="O80" s="192">
        <f t="shared" si="5"/>
        <v>17.5</v>
      </c>
      <c r="P80" s="191">
        <v>1.9</v>
      </c>
      <c r="Q80" s="175" t="s">
        <v>103</v>
      </c>
    </row>
    <row r="81" spans="1:17" x14ac:dyDescent="0.2">
      <c r="A81" s="122">
        <v>76</v>
      </c>
      <c r="B81" s="205" t="s">
        <v>830</v>
      </c>
      <c r="C81" s="193"/>
      <c r="D81" s="169" t="s">
        <v>833</v>
      </c>
      <c r="E81" s="169" t="s">
        <v>834</v>
      </c>
      <c r="F81" s="194">
        <v>44</v>
      </c>
      <c r="G81" s="195">
        <v>34</v>
      </c>
      <c r="H81" s="191">
        <f t="shared" si="6"/>
        <v>77.272727272727266</v>
      </c>
      <c r="I81" s="196">
        <v>45</v>
      </c>
      <c r="J81" s="192" t="str">
        <f t="shared" si="7"/>
        <v>Fx</v>
      </c>
      <c r="K81" s="195">
        <v>39</v>
      </c>
      <c r="L81" s="191">
        <f t="shared" si="8"/>
        <v>88.63636363636364</v>
      </c>
      <c r="M81" s="196">
        <v>79.5</v>
      </c>
      <c r="N81" s="192" t="str">
        <f t="shared" si="9"/>
        <v>C</v>
      </c>
      <c r="O81" s="192">
        <f t="shared" si="5"/>
        <v>34.5</v>
      </c>
      <c r="P81" s="191">
        <v>1.02</v>
      </c>
      <c r="Q81" s="175" t="s">
        <v>104</v>
      </c>
    </row>
    <row r="82" spans="1:17" x14ac:dyDescent="0.2">
      <c r="A82" s="122">
        <v>77</v>
      </c>
      <c r="B82" s="205" t="s">
        <v>830</v>
      </c>
      <c r="C82" s="193"/>
      <c r="D82" s="169" t="s">
        <v>835</v>
      </c>
      <c r="E82" s="169" t="s">
        <v>836</v>
      </c>
      <c r="F82" s="194">
        <v>44</v>
      </c>
      <c r="G82" s="195">
        <v>25</v>
      </c>
      <c r="H82" s="191">
        <f t="shared" si="6"/>
        <v>56.81818181818182</v>
      </c>
      <c r="I82" s="196">
        <v>50.4</v>
      </c>
      <c r="J82" s="192" t="str">
        <f t="shared" si="7"/>
        <v>Fx</v>
      </c>
      <c r="K82" s="195">
        <v>24</v>
      </c>
      <c r="L82" s="191">
        <f t="shared" si="8"/>
        <v>54.54545454545454</v>
      </c>
      <c r="M82" s="196">
        <v>22.1</v>
      </c>
      <c r="N82" s="192" t="str">
        <f t="shared" si="9"/>
        <v>Fx</v>
      </c>
      <c r="O82" s="192">
        <f t="shared" si="5"/>
        <v>-28.299999999999997</v>
      </c>
      <c r="P82" s="191">
        <v>2.5099999999999998</v>
      </c>
      <c r="Q82" s="175" t="s">
        <v>100</v>
      </c>
    </row>
    <row r="83" spans="1:17" x14ac:dyDescent="0.2">
      <c r="A83" s="122">
        <v>78</v>
      </c>
      <c r="B83" s="205" t="s">
        <v>837</v>
      </c>
      <c r="C83" s="193"/>
      <c r="D83" s="169" t="s">
        <v>838</v>
      </c>
      <c r="E83" s="169" t="s">
        <v>839</v>
      </c>
      <c r="F83" s="194">
        <v>18</v>
      </c>
      <c r="G83" s="195">
        <v>17</v>
      </c>
      <c r="H83" s="191">
        <f t="shared" si="6"/>
        <v>94.444444444444443</v>
      </c>
      <c r="I83" s="196">
        <v>71.8</v>
      </c>
      <c r="J83" s="192" t="str">
        <f t="shared" si="7"/>
        <v>E</v>
      </c>
      <c r="K83" s="195">
        <v>15</v>
      </c>
      <c r="L83" s="191">
        <f t="shared" si="8"/>
        <v>83.333333333333343</v>
      </c>
      <c r="M83" s="196">
        <v>86.7</v>
      </c>
      <c r="N83" s="192" t="str">
        <f t="shared" si="9"/>
        <v>B</v>
      </c>
      <c r="O83" s="192">
        <f t="shared" si="5"/>
        <v>14.900000000000006</v>
      </c>
      <c r="P83" s="191">
        <v>2.73</v>
      </c>
      <c r="Q83" s="175" t="s">
        <v>100</v>
      </c>
    </row>
    <row r="84" spans="1:17" x14ac:dyDescent="0.2">
      <c r="A84" s="122">
        <v>79</v>
      </c>
      <c r="B84" s="205" t="s">
        <v>837</v>
      </c>
      <c r="C84" s="193"/>
      <c r="D84" s="169" t="s">
        <v>840</v>
      </c>
      <c r="E84" s="169" t="s">
        <v>812</v>
      </c>
      <c r="F84" s="194">
        <v>18</v>
      </c>
      <c r="G84" s="195">
        <v>17</v>
      </c>
      <c r="H84" s="191">
        <f t="shared" si="6"/>
        <v>94.444444444444443</v>
      </c>
      <c r="I84" s="196">
        <v>54.1</v>
      </c>
      <c r="J84" s="192" t="str">
        <f t="shared" si="7"/>
        <v>Fx</v>
      </c>
      <c r="K84" s="195">
        <v>14</v>
      </c>
      <c r="L84" s="191">
        <f t="shared" si="8"/>
        <v>77.777777777777786</v>
      </c>
      <c r="M84" s="196">
        <v>82.1</v>
      </c>
      <c r="N84" s="192" t="str">
        <f t="shared" si="9"/>
        <v>C</v>
      </c>
      <c r="O84" s="192">
        <f t="shared" si="5"/>
        <v>27.999999999999993</v>
      </c>
      <c r="P84" s="191">
        <v>2.84</v>
      </c>
      <c r="Q84" s="175" t="s">
        <v>103</v>
      </c>
    </row>
    <row r="85" spans="1:17" x14ac:dyDescent="0.2">
      <c r="A85" s="122">
        <v>80</v>
      </c>
      <c r="B85" s="205" t="s">
        <v>837</v>
      </c>
      <c r="C85" s="193"/>
      <c r="D85" s="169" t="s">
        <v>841</v>
      </c>
      <c r="E85" s="169" t="s">
        <v>842</v>
      </c>
      <c r="F85" s="194">
        <v>18</v>
      </c>
      <c r="G85" s="195">
        <v>17</v>
      </c>
      <c r="H85" s="191">
        <f t="shared" si="6"/>
        <v>94.444444444444443</v>
      </c>
      <c r="I85" s="196">
        <v>28.8</v>
      </c>
      <c r="J85" s="192" t="str">
        <f t="shared" si="7"/>
        <v>Fx</v>
      </c>
      <c r="K85" s="195">
        <v>11</v>
      </c>
      <c r="L85" s="191">
        <f t="shared" si="8"/>
        <v>61.111111111111114</v>
      </c>
      <c r="M85" s="196">
        <v>72.7</v>
      </c>
      <c r="N85" s="192" t="str">
        <f t="shared" si="9"/>
        <v>D</v>
      </c>
      <c r="O85" s="192">
        <f t="shared" si="5"/>
        <v>43.900000000000006</v>
      </c>
      <c r="P85" s="191">
        <v>2.38</v>
      </c>
      <c r="Q85" s="175" t="s">
        <v>102</v>
      </c>
    </row>
    <row r="86" spans="1:17" x14ac:dyDescent="0.2">
      <c r="A86" s="122">
        <v>81</v>
      </c>
      <c r="B86" s="205" t="s">
        <v>837</v>
      </c>
      <c r="C86" s="193"/>
      <c r="D86" s="169" t="s">
        <v>843</v>
      </c>
      <c r="E86" s="169" t="s">
        <v>844</v>
      </c>
      <c r="F86" s="194">
        <v>18</v>
      </c>
      <c r="G86" s="195">
        <v>17</v>
      </c>
      <c r="H86" s="191">
        <f t="shared" si="6"/>
        <v>94.444444444444443</v>
      </c>
      <c r="I86" s="196">
        <v>35.299999999999997</v>
      </c>
      <c r="J86" s="192" t="str">
        <f t="shared" si="7"/>
        <v>Fx</v>
      </c>
      <c r="K86" s="195">
        <v>17</v>
      </c>
      <c r="L86" s="191">
        <f t="shared" si="8"/>
        <v>94.444444444444443</v>
      </c>
      <c r="M86" s="196">
        <v>84.7</v>
      </c>
      <c r="N86" s="192" t="str">
        <f t="shared" si="9"/>
        <v>C</v>
      </c>
      <c r="O86" s="192">
        <f t="shared" si="5"/>
        <v>49.400000000000006</v>
      </c>
      <c r="P86" s="191">
        <v>1.17</v>
      </c>
      <c r="Q86" s="175" t="s">
        <v>104</v>
      </c>
    </row>
    <row r="87" spans="1:17" x14ac:dyDescent="0.2">
      <c r="A87" s="122">
        <v>82</v>
      </c>
      <c r="B87" s="205" t="s">
        <v>845</v>
      </c>
      <c r="C87" s="193"/>
      <c r="D87" s="169" t="s">
        <v>846</v>
      </c>
      <c r="E87" s="169" t="s">
        <v>847</v>
      </c>
      <c r="F87" s="194">
        <v>39</v>
      </c>
      <c r="G87" s="195">
        <v>32</v>
      </c>
      <c r="H87" s="191">
        <f t="shared" si="6"/>
        <v>82.051282051282044</v>
      </c>
      <c r="I87" s="196">
        <v>45</v>
      </c>
      <c r="J87" s="192" t="str">
        <f t="shared" si="7"/>
        <v>Fx</v>
      </c>
      <c r="K87" s="195">
        <v>29</v>
      </c>
      <c r="L87" s="191">
        <f t="shared" si="8"/>
        <v>74.358974358974365</v>
      </c>
      <c r="M87" s="196">
        <v>77.599999999999994</v>
      </c>
      <c r="N87" s="192" t="str">
        <f t="shared" si="9"/>
        <v>D</v>
      </c>
      <c r="O87" s="192">
        <f t="shared" si="5"/>
        <v>32.599999999999994</v>
      </c>
      <c r="P87" s="191">
        <v>1.68</v>
      </c>
      <c r="Q87" s="175" t="s">
        <v>103</v>
      </c>
    </row>
    <row r="88" spans="1:17" x14ac:dyDescent="0.2">
      <c r="A88" s="122">
        <v>83</v>
      </c>
      <c r="B88" s="205" t="s">
        <v>845</v>
      </c>
      <c r="C88" s="193"/>
      <c r="D88" s="169" t="s">
        <v>848</v>
      </c>
      <c r="E88" s="169" t="s">
        <v>849</v>
      </c>
      <c r="F88" s="194">
        <v>44</v>
      </c>
      <c r="G88" s="195">
        <v>41</v>
      </c>
      <c r="H88" s="191">
        <f t="shared" si="6"/>
        <v>93.181818181818173</v>
      </c>
      <c r="I88" s="196">
        <v>27.8</v>
      </c>
      <c r="J88" s="192" t="str">
        <f t="shared" si="7"/>
        <v>Fx</v>
      </c>
      <c r="K88" s="195">
        <v>25</v>
      </c>
      <c r="L88" s="191">
        <f t="shared" si="8"/>
        <v>56.81818181818182</v>
      </c>
      <c r="M88" s="196">
        <v>67.599999999999994</v>
      </c>
      <c r="N88" s="192" t="str">
        <f t="shared" si="9"/>
        <v>E</v>
      </c>
      <c r="O88" s="192">
        <f t="shared" si="5"/>
        <v>39.799999999999997</v>
      </c>
      <c r="P88" s="191">
        <v>1.96</v>
      </c>
      <c r="Q88" s="175" t="s">
        <v>103</v>
      </c>
    </row>
    <row r="89" spans="1:17" x14ac:dyDescent="0.2">
      <c r="A89" s="122">
        <v>84</v>
      </c>
      <c r="B89" s="205" t="s">
        <v>845</v>
      </c>
      <c r="C89" s="193"/>
      <c r="D89" s="169" t="s">
        <v>850</v>
      </c>
      <c r="E89" s="169" t="s">
        <v>851</v>
      </c>
      <c r="F89" s="194">
        <v>41</v>
      </c>
      <c r="G89" s="195">
        <v>33</v>
      </c>
      <c r="H89" s="191">
        <f t="shared" si="6"/>
        <v>80.487804878048792</v>
      </c>
      <c r="I89" s="196">
        <v>47.8</v>
      </c>
      <c r="J89" s="192" t="str">
        <f t="shared" si="7"/>
        <v>Fx</v>
      </c>
      <c r="K89" s="195">
        <v>31</v>
      </c>
      <c r="L89" s="191">
        <f t="shared" si="8"/>
        <v>75.609756097560975</v>
      </c>
      <c r="M89" s="196">
        <v>74.5</v>
      </c>
      <c r="N89" s="192" t="str">
        <f t="shared" si="9"/>
        <v>D</v>
      </c>
      <c r="O89" s="192">
        <f t="shared" si="5"/>
        <v>26.700000000000003</v>
      </c>
      <c r="P89" s="191">
        <v>2.12</v>
      </c>
      <c r="Q89" s="175" t="s">
        <v>102</v>
      </c>
    </row>
    <row r="90" spans="1:17" x14ac:dyDescent="0.2">
      <c r="A90" s="122">
        <v>85</v>
      </c>
      <c r="B90" s="205" t="s">
        <v>845</v>
      </c>
      <c r="C90" s="193"/>
      <c r="D90" s="169" t="s">
        <v>852</v>
      </c>
      <c r="E90" s="169" t="s">
        <v>853</v>
      </c>
      <c r="F90" s="194">
        <v>40</v>
      </c>
      <c r="G90" s="195">
        <v>33</v>
      </c>
      <c r="H90" s="191">
        <f t="shared" si="6"/>
        <v>82.5</v>
      </c>
      <c r="I90" s="196">
        <v>49.1</v>
      </c>
      <c r="J90" s="192" t="str">
        <f t="shared" si="7"/>
        <v>Fx</v>
      </c>
      <c r="K90" s="195">
        <v>27</v>
      </c>
      <c r="L90" s="191">
        <f t="shared" si="8"/>
        <v>67.5</v>
      </c>
      <c r="M90" s="196">
        <v>58.9</v>
      </c>
      <c r="N90" s="192" t="str">
        <f t="shared" si="9"/>
        <v>Fx</v>
      </c>
      <c r="O90" s="192">
        <f t="shared" si="5"/>
        <v>9.7999999999999972</v>
      </c>
      <c r="P90" s="191">
        <v>2.61</v>
      </c>
      <c r="Q90" s="175" t="s">
        <v>100</v>
      </c>
    </row>
    <row r="91" spans="1:17" x14ac:dyDescent="0.2">
      <c r="A91" s="122">
        <v>86</v>
      </c>
      <c r="B91" s="205" t="s">
        <v>845</v>
      </c>
      <c r="C91" s="193"/>
      <c r="D91" s="169" t="s">
        <v>854</v>
      </c>
      <c r="E91" s="169" t="s">
        <v>823</v>
      </c>
      <c r="F91" s="194">
        <v>25</v>
      </c>
      <c r="G91" s="195">
        <v>21</v>
      </c>
      <c r="H91" s="191">
        <f t="shared" si="6"/>
        <v>84</v>
      </c>
      <c r="I91" s="196">
        <v>49.5</v>
      </c>
      <c r="J91" s="192" t="str">
        <f t="shared" si="7"/>
        <v>Fx</v>
      </c>
      <c r="K91" s="195">
        <v>22</v>
      </c>
      <c r="L91" s="191">
        <f t="shared" si="8"/>
        <v>88</v>
      </c>
      <c r="M91" s="196">
        <v>60</v>
      </c>
      <c r="N91" s="192" t="str">
        <f t="shared" si="9"/>
        <v>Fx</v>
      </c>
      <c r="O91" s="192">
        <f t="shared" si="5"/>
        <v>10.5</v>
      </c>
      <c r="P91" s="191">
        <v>1.33</v>
      </c>
      <c r="Q91" s="175" t="s">
        <v>104</v>
      </c>
    </row>
    <row r="92" spans="1:17" x14ac:dyDescent="0.2">
      <c r="A92" s="122">
        <v>87</v>
      </c>
      <c r="B92" s="205" t="s">
        <v>845</v>
      </c>
      <c r="C92" s="193"/>
      <c r="D92" s="169" t="s">
        <v>855</v>
      </c>
      <c r="E92" s="169" t="s">
        <v>856</v>
      </c>
      <c r="F92" s="194">
        <v>41</v>
      </c>
      <c r="G92" s="195">
        <v>34</v>
      </c>
      <c r="H92" s="191">
        <f t="shared" si="6"/>
        <v>82.926829268292678</v>
      </c>
      <c r="I92" s="196">
        <v>42.6</v>
      </c>
      <c r="J92" s="192" t="str">
        <f t="shared" si="7"/>
        <v>Fx</v>
      </c>
      <c r="K92" s="195">
        <v>24</v>
      </c>
      <c r="L92" s="191">
        <f t="shared" si="8"/>
        <v>58.536585365853654</v>
      </c>
      <c r="M92" s="196">
        <v>80.400000000000006</v>
      </c>
      <c r="N92" s="192" t="str">
        <f t="shared" si="9"/>
        <v>C</v>
      </c>
      <c r="O92" s="192">
        <f t="shared" si="5"/>
        <v>37.800000000000004</v>
      </c>
      <c r="P92" s="191">
        <v>1</v>
      </c>
      <c r="Q92" s="175" t="s">
        <v>104</v>
      </c>
    </row>
    <row r="93" spans="1:17" x14ac:dyDescent="0.2">
      <c r="A93" s="122">
        <v>88</v>
      </c>
      <c r="B93" s="205" t="s">
        <v>845</v>
      </c>
      <c r="C93" s="193"/>
      <c r="D93" s="169" t="s">
        <v>857</v>
      </c>
      <c r="E93" s="169" t="s">
        <v>858</v>
      </c>
      <c r="F93" s="194">
        <v>26</v>
      </c>
      <c r="G93" s="195">
        <v>15</v>
      </c>
      <c r="H93" s="191">
        <f t="shared" si="6"/>
        <v>57.692307692307686</v>
      </c>
      <c r="I93" s="196">
        <v>45.3</v>
      </c>
      <c r="J93" s="192" t="str">
        <f t="shared" si="7"/>
        <v>Fx</v>
      </c>
      <c r="K93" s="195">
        <v>21</v>
      </c>
      <c r="L93" s="191">
        <f t="shared" si="8"/>
        <v>80.769230769230774</v>
      </c>
      <c r="M93" s="196">
        <v>62.4</v>
      </c>
      <c r="N93" s="192" t="str">
        <f t="shared" si="9"/>
        <v>Fx</v>
      </c>
      <c r="O93" s="192">
        <f t="shared" si="5"/>
        <v>17.100000000000001</v>
      </c>
      <c r="P93" s="191">
        <v>1.77</v>
      </c>
      <c r="Q93" s="175" t="s">
        <v>103</v>
      </c>
    </row>
    <row r="94" spans="1:17" x14ac:dyDescent="0.2">
      <c r="A94" s="122">
        <v>89</v>
      </c>
      <c r="B94" s="205" t="s">
        <v>845</v>
      </c>
      <c r="C94" s="193"/>
      <c r="D94" s="169" t="s">
        <v>859</v>
      </c>
      <c r="E94" s="169" t="s">
        <v>860</v>
      </c>
      <c r="F94" s="194">
        <v>25</v>
      </c>
      <c r="G94" s="195">
        <v>16</v>
      </c>
      <c r="H94" s="191">
        <f t="shared" si="6"/>
        <v>64</v>
      </c>
      <c r="I94" s="196">
        <v>43.8</v>
      </c>
      <c r="J94" s="192" t="str">
        <f t="shared" si="7"/>
        <v>Fx</v>
      </c>
      <c r="K94" s="195">
        <v>21</v>
      </c>
      <c r="L94" s="191">
        <f t="shared" si="8"/>
        <v>84</v>
      </c>
      <c r="M94" s="196">
        <v>65.7</v>
      </c>
      <c r="N94" s="192" t="str">
        <f t="shared" si="9"/>
        <v>E</v>
      </c>
      <c r="O94" s="192">
        <f t="shared" si="5"/>
        <v>21.900000000000006</v>
      </c>
      <c r="P94" s="191">
        <v>1.39</v>
      </c>
      <c r="Q94" s="175" t="s">
        <v>104</v>
      </c>
    </row>
    <row r="95" spans="1:17" x14ac:dyDescent="0.2">
      <c r="A95" s="122">
        <v>90</v>
      </c>
      <c r="B95" s="205" t="s">
        <v>845</v>
      </c>
      <c r="C95" s="193"/>
      <c r="D95" s="169" t="s">
        <v>861</v>
      </c>
      <c r="E95" s="169" t="s">
        <v>862</v>
      </c>
      <c r="F95" s="194">
        <v>39</v>
      </c>
      <c r="G95" s="195">
        <v>33</v>
      </c>
      <c r="H95" s="191">
        <f t="shared" si="6"/>
        <v>84.615384615384613</v>
      </c>
      <c r="I95" s="196">
        <v>53</v>
      </c>
      <c r="J95" s="192" t="str">
        <f t="shared" si="7"/>
        <v>Fx</v>
      </c>
      <c r="K95" s="195">
        <v>18</v>
      </c>
      <c r="L95" s="191">
        <f t="shared" si="8"/>
        <v>46.153846153846153</v>
      </c>
      <c r="M95" s="196">
        <v>65</v>
      </c>
      <c r="N95" s="192" t="str">
        <f t="shared" si="9"/>
        <v>E</v>
      </c>
      <c r="O95" s="192">
        <f t="shared" si="5"/>
        <v>12</v>
      </c>
      <c r="P95" s="191">
        <v>1.74</v>
      </c>
      <c r="Q95" s="175" t="s">
        <v>103</v>
      </c>
    </row>
    <row r="96" spans="1:17" x14ac:dyDescent="0.2">
      <c r="A96" s="122">
        <v>91</v>
      </c>
      <c r="B96" s="205" t="s">
        <v>845</v>
      </c>
      <c r="C96" s="193"/>
      <c r="D96" s="169" t="s">
        <v>863</v>
      </c>
      <c r="E96" s="169" t="s">
        <v>494</v>
      </c>
      <c r="F96" s="194">
        <v>43</v>
      </c>
      <c r="G96" s="195">
        <v>34</v>
      </c>
      <c r="H96" s="191">
        <f t="shared" si="6"/>
        <v>79.069767441860463</v>
      </c>
      <c r="I96" s="196">
        <v>31.2</v>
      </c>
      <c r="J96" s="192" t="str">
        <f t="shared" si="7"/>
        <v>Fx</v>
      </c>
      <c r="K96" s="195">
        <v>28</v>
      </c>
      <c r="L96" s="191">
        <f t="shared" si="8"/>
        <v>65.116279069767444</v>
      </c>
      <c r="M96" s="196">
        <v>75.5</v>
      </c>
      <c r="N96" s="192" t="str">
        <f t="shared" si="9"/>
        <v>D</v>
      </c>
      <c r="O96" s="192">
        <f t="shared" si="5"/>
        <v>44.3</v>
      </c>
      <c r="P96" s="191">
        <v>3.23</v>
      </c>
      <c r="Q96" s="175" t="s">
        <v>99</v>
      </c>
    </row>
    <row r="97" spans="1:17" x14ac:dyDescent="0.2">
      <c r="A97" s="122">
        <v>92</v>
      </c>
      <c r="B97" s="205" t="s">
        <v>845</v>
      </c>
      <c r="C97" s="193"/>
      <c r="D97" s="169" t="s">
        <v>864</v>
      </c>
      <c r="E97" s="169" t="s">
        <v>865</v>
      </c>
      <c r="F97" s="194">
        <v>41</v>
      </c>
      <c r="G97" s="195">
        <v>32</v>
      </c>
      <c r="H97" s="191">
        <f t="shared" si="6"/>
        <v>78.048780487804876</v>
      </c>
      <c r="I97" s="196">
        <v>38.1</v>
      </c>
      <c r="J97" s="192" t="str">
        <f t="shared" si="7"/>
        <v>Fx</v>
      </c>
      <c r="K97" s="195">
        <v>32</v>
      </c>
      <c r="L97" s="191">
        <f t="shared" si="8"/>
        <v>78.048780487804876</v>
      </c>
      <c r="M97" s="196">
        <v>63.4</v>
      </c>
      <c r="N97" s="192" t="str">
        <f t="shared" si="9"/>
        <v>Fx</v>
      </c>
      <c r="O97" s="192">
        <f t="shared" si="5"/>
        <v>25.299999999999997</v>
      </c>
      <c r="P97" s="191">
        <v>1.74</v>
      </c>
      <c r="Q97" s="175" t="s">
        <v>103</v>
      </c>
    </row>
    <row r="98" spans="1:17" x14ac:dyDescent="0.2">
      <c r="A98" s="122">
        <v>93</v>
      </c>
      <c r="B98" s="205" t="s">
        <v>866</v>
      </c>
      <c r="C98" s="193"/>
      <c r="D98" s="169" t="s">
        <v>867</v>
      </c>
      <c r="E98" s="169" t="s">
        <v>940</v>
      </c>
      <c r="F98" s="194">
        <v>20</v>
      </c>
      <c r="G98" s="195">
        <v>16</v>
      </c>
      <c r="H98" s="191">
        <f t="shared" si="6"/>
        <v>80</v>
      </c>
      <c r="I98" s="196">
        <v>42.5</v>
      </c>
      <c r="J98" s="192" t="str">
        <f t="shared" si="7"/>
        <v>Fx</v>
      </c>
      <c r="K98" s="195">
        <v>14</v>
      </c>
      <c r="L98" s="191">
        <f t="shared" si="8"/>
        <v>70</v>
      </c>
      <c r="M98" s="196">
        <v>62.1</v>
      </c>
      <c r="N98" s="192" t="str">
        <f t="shared" si="9"/>
        <v>Fx</v>
      </c>
      <c r="O98" s="192">
        <f t="shared" si="5"/>
        <v>19.600000000000001</v>
      </c>
      <c r="P98" s="191">
        <v>1.47</v>
      </c>
      <c r="Q98" s="175" t="s">
        <v>104</v>
      </c>
    </row>
    <row r="99" spans="1:17" x14ac:dyDescent="0.2">
      <c r="A99" s="122">
        <v>94</v>
      </c>
      <c r="B99" s="205" t="s">
        <v>866</v>
      </c>
      <c r="C99" s="193"/>
      <c r="D99" s="169" t="s">
        <v>869</v>
      </c>
      <c r="E99" s="169" t="s">
        <v>870</v>
      </c>
      <c r="F99" s="194">
        <v>23</v>
      </c>
      <c r="G99" s="195">
        <v>16</v>
      </c>
      <c r="H99" s="191">
        <f t="shared" si="6"/>
        <v>69.565217391304344</v>
      </c>
      <c r="I99" s="196">
        <v>20.6</v>
      </c>
      <c r="J99" s="192" t="str">
        <f t="shared" si="7"/>
        <v>Fx</v>
      </c>
      <c r="K99" s="195">
        <v>14</v>
      </c>
      <c r="L99" s="191">
        <f t="shared" si="8"/>
        <v>60.869565217391312</v>
      </c>
      <c r="M99" s="196">
        <v>37.9</v>
      </c>
      <c r="N99" s="192" t="str">
        <f t="shared" si="9"/>
        <v>Fx</v>
      </c>
      <c r="O99" s="192">
        <f t="shared" si="5"/>
        <v>17.299999999999997</v>
      </c>
      <c r="P99" s="191">
        <v>2.66</v>
      </c>
      <c r="Q99" s="175" t="s">
        <v>100</v>
      </c>
    </row>
    <row r="100" spans="1:17" x14ac:dyDescent="0.2">
      <c r="A100" s="122">
        <v>95</v>
      </c>
      <c r="B100" s="205" t="s">
        <v>866</v>
      </c>
      <c r="C100" s="193"/>
      <c r="D100" s="169" t="s">
        <v>871</v>
      </c>
      <c r="E100" s="169" t="s">
        <v>823</v>
      </c>
      <c r="F100" s="194">
        <v>20</v>
      </c>
      <c r="G100" s="195">
        <v>15</v>
      </c>
      <c r="H100" s="191">
        <f t="shared" si="6"/>
        <v>75</v>
      </c>
      <c r="I100" s="196">
        <v>48.8</v>
      </c>
      <c r="J100" s="192" t="str">
        <f t="shared" si="7"/>
        <v>Fx</v>
      </c>
      <c r="K100" s="195">
        <v>15</v>
      </c>
      <c r="L100" s="191">
        <f t="shared" si="8"/>
        <v>75</v>
      </c>
      <c r="M100" s="196">
        <v>75.3</v>
      </c>
      <c r="N100" s="192" t="str">
        <f t="shared" si="9"/>
        <v>D</v>
      </c>
      <c r="O100" s="192">
        <f t="shared" si="5"/>
        <v>26.5</v>
      </c>
      <c r="P100" s="191">
        <v>2.0299999999999998</v>
      </c>
      <c r="Q100" s="175" t="s">
        <v>102</v>
      </c>
    </row>
    <row r="101" spans="1:17" x14ac:dyDescent="0.2">
      <c r="A101" s="122">
        <v>96</v>
      </c>
      <c r="B101" s="205" t="s">
        <v>866</v>
      </c>
      <c r="C101" s="193"/>
      <c r="D101" s="169" t="s">
        <v>872</v>
      </c>
      <c r="E101" s="169" t="s">
        <v>873</v>
      </c>
      <c r="F101" s="194">
        <v>31</v>
      </c>
      <c r="G101" s="195">
        <v>24</v>
      </c>
      <c r="H101" s="191">
        <f t="shared" si="6"/>
        <v>77.41935483870968</v>
      </c>
      <c r="I101" s="196">
        <v>44.2</v>
      </c>
      <c r="J101" s="192" t="str">
        <f t="shared" si="7"/>
        <v>Fx</v>
      </c>
      <c r="K101" s="195">
        <v>11</v>
      </c>
      <c r="L101" s="191">
        <f t="shared" si="8"/>
        <v>35.483870967741936</v>
      </c>
      <c r="M101" s="196">
        <v>79.099999999999994</v>
      </c>
      <c r="N101" s="192" t="str">
        <f t="shared" si="9"/>
        <v>C</v>
      </c>
      <c r="O101" s="192">
        <f t="shared" si="5"/>
        <v>34.899999999999991</v>
      </c>
      <c r="P101" s="191">
        <v>1.9</v>
      </c>
      <c r="Q101" s="175" t="s">
        <v>103</v>
      </c>
    </row>
    <row r="102" spans="1:17" x14ac:dyDescent="0.2">
      <c r="A102" s="122">
        <v>97</v>
      </c>
      <c r="B102" s="205" t="s">
        <v>866</v>
      </c>
      <c r="C102" s="193"/>
      <c r="D102" s="169" t="s">
        <v>874</v>
      </c>
      <c r="E102" s="169" t="s">
        <v>875</v>
      </c>
      <c r="F102" s="194">
        <v>31</v>
      </c>
      <c r="G102" s="195">
        <v>29</v>
      </c>
      <c r="H102" s="191">
        <f t="shared" si="6"/>
        <v>93.548387096774192</v>
      </c>
      <c r="I102" s="196">
        <v>25.9</v>
      </c>
      <c r="J102" s="192" t="str">
        <f t="shared" si="7"/>
        <v>Fx</v>
      </c>
      <c r="K102" s="195">
        <v>27</v>
      </c>
      <c r="L102" s="191">
        <f t="shared" si="8"/>
        <v>87.096774193548384</v>
      </c>
      <c r="M102" s="196">
        <v>75.2</v>
      </c>
      <c r="N102" s="192" t="str">
        <f t="shared" si="9"/>
        <v>D</v>
      </c>
      <c r="O102" s="192">
        <f t="shared" si="5"/>
        <v>49.300000000000004</v>
      </c>
      <c r="P102" s="191">
        <v>1</v>
      </c>
      <c r="Q102" s="175" t="s">
        <v>104</v>
      </c>
    </row>
    <row r="103" spans="1:17" x14ac:dyDescent="0.2">
      <c r="A103" s="122">
        <v>98</v>
      </c>
      <c r="B103" s="205" t="s">
        <v>866</v>
      </c>
      <c r="C103" s="193"/>
      <c r="D103" s="169" t="s">
        <v>876</v>
      </c>
      <c r="E103" s="169" t="s">
        <v>877</v>
      </c>
      <c r="F103" s="194">
        <v>31</v>
      </c>
      <c r="G103" s="195">
        <v>25</v>
      </c>
      <c r="H103" s="191">
        <f t="shared" si="6"/>
        <v>80.645161290322577</v>
      </c>
      <c r="I103" s="196">
        <v>67.599999999999994</v>
      </c>
      <c r="J103" s="192" t="str">
        <f t="shared" si="7"/>
        <v>E</v>
      </c>
      <c r="K103" s="195">
        <v>13</v>
      </c>
      <c r="L103" s="191">
        <f t="shared" si="8"/>
        <v>41.935483870967744</v>
      </c>
      <c r="M103" s="196">
        <v>71.400000000000006</v>
      </c>
      <c r="N103" s="192" t="str">
        <f t="shared" si="9"/>
        <v>E</v>
      </c>
      <c r="O103" s="192">
        <f t="shared" si="5"/>
        <v>3.8000000000000114</v>
      </c>
      <c r="P103" s="191">
        <v>2.44</v>
      </c>
      <c r="Q103" s="175" t="s">
        <v>102</v>
      </c>
    </row>
    <row r="104" spans="1:17" x14ac:dyDescent="0.2">
      <c r="A104" s="122">
        <v>99</v>
      </c>
      <c r="B104" s="205" t="s">
        <v>866</v>
      </c>
      <c r="C104" s="193"/>
      <c r="D104" s="169" t="s">
        <v>878</v>
      </c>
      <c r="E104" s="169" t="s">
        <v>879</v>
      </c>
      <c r="F104" s="190">
        <v>32</v>
      </c>
      <c r="G104" s="195">
        <v>27</v>
      </c>
      <c r="H104" s="191">
        <f t="shared" si="6"/>
        <v>84.375</v>
      </c>
      <c r="I104" s="192">
        <v>33</v>
      </c>
      <c r="J104" s="192" t="str">
        <f t="shared" si="7"/>
        <v>Fx</v>
      </c>
      <c r="K104" s="195">
        <v>27</v>
      </c>
      <c r="L104" s="191">
        <f t="shared" si="8"/>
        <v>84.375</v>
      </c>
      <c r="M104" s="192">
        <v>86.7</v>
      </c>
      <c r="N104" s="192" t="str">
        <f t="shared" si="9"/>
        <v>B</v>
      </c>
      <c r="O104" s="192">
        <f t="shared" si="5"/>
        <v>53.7</v>
      </c>
      <c r="P104" s="197">
        <v>1</v>
      </c>
      <c r="Q104" s="198" t="s">
        <v>104</v>
      </c>
    </row>
    <row r="105" spans="1:17" x14ac:dyDescent="0.2">
      <c r="A105" s="122">
        <v>100</v>
      </c>
      <c r="B105" s="205" t="s">
        <v>880</v>
      </c>
      <c r="C105" s="193"/>
      <c r="D105" s="169" t="s">
        <v>881</v>
      </c>
      <c r="E105" s="169" t="s">
        <v>858</v>
      </c>
      <c r="F105" s="194">
        <v>19</v>
      </c>
      <c r="G105" s="195">
        <v>19</v>
      </c>
      <c r="H105" s="191">
        <f t="shared" si="6"/>
        <v>100</v>
      </c>
      <c r="I105" s="196">
        <v>44.3</v>
      </c>
      <c r="J105" s="192" t="str">
        <f t="shared" si="7"/>
        <v>Fx</v>
      </c>
      <c r="K105" s="195">
        <v>15</v>
      </c>
      <c r="L105" s="191">
        <f t="shared" si="8"/>
        <v>78.94736842105263</v>
      </c>
      <c r="M105" s="196">
        <v>87</v>
      </c>
      <c r="N105" s="192" t="str">
        <f t="shared" si="9"/>
        <v>B</v>
      </c>
      <c r="O105" s="192">
        <f t="shared" si="5"/>
        <v>42.7</v>
      </c>
      <c r="P105" s="191">
        <v>1.89</v>
      </c>
      <c r="Q105" s="175" t="s">
        <v>103</v>
      </c>
    </row>
    <row r="106" spans="1:17" x14ac:dyDescent="0.2">
      <c r="A106" s="122">
        <v>101</v>
      </c>
      <c r="B106" s="205" t="s">
        <v>880</v>
      </c>
      <c r="C106" s="193"/>
      <c r="D106" s="169" t="s">
        <v>882</v>
      </c>
      <c r="E106" s="169" t="s">
        <v>883</v>
      </c>
      <c r="F106" s="194">
        <v>11</v>
      </c>
      <c r="G106" s="195">
        <v>9</v>
      </c>
      <c r="H106" s="191">
        <f t="shared" si="6"/>
        <v>81.818181818181827</v>
      </c>
      <c r="I106" s="196">
        <v>34.299999999999997</v>
      </c>
      <c r="J106" s="192" t="str">
        <f t="shared" si="7"/>
        <v>Fx</v>
      </c>
      <c r="K106" s="195">
        <v>10</v>
      </c>
      <c r="L106" s="191">
        <f t="shared" si="8"/>
        <v>90.909090909090907</v>
      </c>
      <c r="M106" s="196">
        <v>77</v>
      </c>
      <c r="N106" s="192" t="str">
        <f t="shared" si="9"/>
        <v>D</v>
      </c>
      <c r="O106" s="192">
        <f t="shared" si="5"/>
        <v>42.7</v>
      </c>
      <c r="P106" s="191">
        <v>1.18</v>
      </c>
      <c r="Q106" s="175" t="s">
        <v>104</v>
      </c>
    </row>
    <row r="107" spans="1:17" x14ac:dyDescent="0.2">
      <c r="A107" s="122">
        <v>102</v>
      </c>
      <c r="B107" s="205" t="s">
        <v>880</v>
      </c>
      <c r="C107" s="193"/>
      <c r="D107" s="169" t="s">
        <v>884</v>
      </c>
      <c r="E107" s="169" t="s">
        <v>862</v>
      </c>
      <c r="F107" s="194">
        <v>11</v>
      </c>
      <c r="G107" s="195">
        <v>8</v>
      </c>
      <c r="H107" s="191">
        <f t="shared" si="6"/>
        <v>72.727272727272734</v>
      </c>
      <c r="I107" s="196">
        <v>60</v>
      </c>
      <c r="J107" s="192" t="str">
        <f t="shared" si="7"/>
        <v>Fx</v>
      </c>
      <c r="K107" s="195">
        <v>5</v>
      </c>
      <c r="L107" s="191">
        <f t="shared" si="8"/>
        <v>45.454545454545453</v>
      </c>
      <c r="M107" s="196">
        <v>85</v>
      </c>
      <c r="N107" s="192" t="str">
        <f t="shared" si="9"/>
        <v>C</v>
      </c>
      <c r="O107" s="192">
        <f t="shared" si="5"/>
        <v>25</v>
      </c>
      <c r="P107" s="191">
        <v>1.73</v>
      </c>
      <c r="Q107" s="175" t="s">
        <v>103</v>
      </c>
    </row>
    <row r="108" spans="1:17" x14ac:dyDescent="0.2">
      <c r="A108" s="122">
        <v>103</v>
      </c>
      <c r="B108" s="205" t="s">
        <v>885</v>
      </c>
      <c r="C108" s="193"/>
      <c r="D108" s="169" t="s">
        <v>886</v>
      </c>
      <c r="E108" s="169" t="s">
        <v>887</v>
      </c>
      <c r="F108" s="194">
        <v>55</v>
      </c>
      <c r="G108" s="195">
        <v>46</v>
      </c>
      <c r="H108" s="191">
        <f t="shared" si="6"/>
        <v>83.636363636363626</v>
      </c>
      <c r="I108" s="196">
        <v>88.5</v>
      </c>
      <c r="J108" s="192" t="str">
        <f t="shared" si="7"/>
        <v>B</v>
      </c>
      <c r="K108" s="195">
        <v>39</v>
      </c>
      <c r="L108" s="191">
        <f t="shared" si="8"/>
        <v>70.909090909090907</v>
      </c>
      <c r="M108" s="196">
        <v>73.099999999999994</v>
      </c>
      <c r="N108" s="192" t="str">
        <f t="shared" si="9"/>
        <v>D</v>
      </c>
      <c r="O108" s="192">
        <f t="shared" si="5"/>
        <v>-15.400000000000006</v>
      </c>
      <c r="P108" s="191">
        <v>1.48</v>
      </c>
      <c r="Q108" s="175" t="s">
        <v>104</v>
      </c>
    </row>
    <row r="109" spans="1:17" x14ac:dyDescent="0.2">
      <c r="A109" s="122">
        <v>104</v>
      </c>
      <c r="B109" s="205" t="s">
        <v>885</v>
      </c>
      <c r="C109" s="193"/>
      <c r="D109" s="169" t="s">
        <v>888</v>
      </c>
      <c r="E109" s="169" t="s">
        <v>889</v>
      </c>
      <c r="F109" s="194">
        <v>54</v>
      </c>
      <c r="G109" s="195">
        <v>48</v>
      </c>
      <c r="H109" s="191">
        <f t="shared" si="6"/>
        <v>88.888888888888886</v>
      </c>
      <c r="I109" s="196">
        <v>49.2</v>
      </c>
      <c r="J109" s="192" t="str">
        <f t="shared" si="7"/>
        <v>Fx</v>
      </c>
      <c r="K109" s="195">
        <v>32</v>
      </c>
      <c r="L109" s="191">
        <f t="shared" si="8"/>
        <v>59.259259259259252</v>
      </c>
      <c r="M109" s="196">
        <v>44.7</v>
      </c>
      <c r="N109" s="192" t="str">
        <f t="shared" si="9"/>
        <v>Fx</v>
      </c>
      <c r="O109" s="192">
        <f t="shared" si="5"/>
        <v>-4.5</v>
      </c>
      <c r="P109" s="191">
        <v>2.3199999999999998</v>
      </c>
      <c r="Q109" s="175" t="s">
        <v>102</v>
      </c>
    </row>
    <row r="110" spans="1:17" x14ac:dyDescent="0.2">
      <c r="A110" s="122">
        <v>105</v>
      </c>
      <c r="B110" s="205" t="s">
        <v>885</v>
      </c>
      <c r="C110" s="193"/>
      <c r="D110" s="169" t="s">
        <v>890</v>
      </c>
      <c r="E110" s="169" t="s">
        <v>891</v>
      </c>
      <c r="F110" s="194">
        <v>54</v>
      </c>
      <c r="G110" s="195">
        <v>46</v>
      </c>
      <c r="H110" s="191">
        <f t="shared" si="6"/>
        <v>85.18518518518519</v>
      </c>
      <c r="I110" s="196">
        <v>44.9</v>
      </c>
      <c r="J110" s="192" t="str">
        <f t="shared" si="7"/>
        <v>Fx</v>
      </c>
      <c r="K110" s="195">
        <v>39</v>
      </c>
      <c r="L110" s="191">
        <f t="shared" si="8"/>
        <v>72.222222222222214</v>
      </c>
      <c r="M110" s="196">
        <v>72.3</v>
      </c>
      <c r="N110" s="192" t="str">
        <f t="shared" si="9"/>
        <v>D</v>
      </c>
      <c r="O110" s="192">
        <f t="shared" si="5"/>
        <v>27.4</v>
      </c>
      <c r="P110" s="191">
        <v>2.06</v>
      </c>
      <c r="Q110" s="175" t="s">
        <v>102</v>
      </c>
    </row>
    <row r="111" spans="1:17" x14ac:dyDescent="0.2">
      <c r="A111" s="122">
        <v>106</v>
      </c>
      <c r="B111" s="205" t="s">
        <v>885</v>
      </c>
      <c r="C111" s="193"/>
      <c r="D111" s="169" t="s">
        <v>892</v>
      </c>
      <c r="E111" s="169" t="s">
        <v>893</v>
      </c>
      <c r="F111" s="194">
        <v>82</v>
      </c>
      <c r="G111" s="195">
        <v>48</v>
      </c>
      <c r="H111" s="191">
        <f t="shared" si="6"/>
        <v>58.536585365853654</v>
      </c>
      <c r="I111" s="196">
        <v>25.8</v>
      </c>
      <c r="J111" s="192" t="str">
        <f t="shared" si="7"/>
        <v>Fx</v>
      </c>
      <c r="K111" s="195">
        <v>34</v>
      </c>
      <c r="L111" s="191">
        <f t="shared" si="8"/>
        <v>41.463414634146339</v>
      </c>
      <c r="M111" s="196">
        <v>34.1</v>
      </c>
      <c r="N111" s="192" t="str">
        <f t="shared" si="9"/>
        <v>Fx</v>
      </c>
      <c r="O111" s="192">
        <f t="shared" si="5"/>
        <v>8.3000000000000007</v>
      </c>
      <c r="P111" s="191">
        <v>3.58</v>
      </c>
      <c r="Q111" s="175" t="s">
        <v>101</v>
      </c>
    </row>
    <row r="112" spans="1:17" x14ac:dyDescent="0.2">
      <c r="A112" s="122">
        <v>107</v>
      </c>
      <c r="B112" s="205" t="s">
        <v>885</v>
      </c>
      <c r="C112" s="193"/>
      <c r="D112" s="169" t="s">
        <v>894</v>
      </c>
      <c r="E112" s="169" t="s">
        <v>895</v>
      </c>
      <c r="F112" s="194">
        <v>46</v>
      </c>
      <c r="G112" s="195">
        <v>35</v>
      </c>
      <c r="H112" s="191">
        <f t="shared" si="6"/>
        <v>76.08695652173914</v>
      </c>
      <c r="I112" s="196">
        <v>37.1</v>
      </c>
      <c r="J112" s="192" t="str">
        <f t="shared" si="7"/>
        <v>Fx</v>
      </c>
      <c r="K112" s="195">
        <v>21</v>
      </c>
      <c r="L112" s="191">
        <f t="shared" si="8"/>
        <v>45.652173913043477</v>
      </c>
      <c r="M112" s="196">
        <v>44</v>
      </c>
      <c r="N112" s="192" t="str">
        <f t="shared" si="9"/>
        <v>Fx</v>
      </c>
      <c r="O112" s="192">
        <f t="shared" si="5"/>
        <v>6.8999999999999986</v>
      </c>
      <c r="P112" s="191">
        <v>2.77</v>
      </c>
      <c r="Q112" s="175" t="s">
        <v>100</v>
      </c>
    </row>
    <row r="113" spans="1:17" x14ac:dyDescent="0.2">
      <c r="A113" s="122">
        <v>108</v>
      </c>
      <c r="B113" s="205" t="s">
        <v>885</v>
      </c>
      <c r="C113" s="193"/>
      <c r="D113" s="169" t="s">
        <v>896</v>
      </c>
      <c r="E113" s="169" t="s">
        <v>897</v>
      </c>
      <c r="F113" s="194">
        <v>58</v>
      </c>
      <c r="G113" s="195">
        <v>44</v>
      </c>
      <c r="H113" s="191">
        <f t="shared" si="6"/>
        <v>75.862068965517238</v>
      </c>
      <c r="I113" s="196">
        <v>72</v>
      </c>
      <c r="J113" s="192" t="str">
        <f t="shared" si="7"/>
        <v>E</v>
      </c>
      <c r="K113" s="195">
        <v>35</v>
      </c>
      <c r="L113" s="191">
        <f t="shared" si="8"/>
        <v>60.344827586206897</v>
      </c>
      <c r="M113" s="196">
        <v>55.4</v>
      </c>
      <c r="N113" s="192" t="str">
        <f t="shared" si="9"/>
        <v>Fx</v>
      </c>
      <c r="O113" s="192">
        <f t="shared" si="5"/>
        <v>-16.600000000000001</v>
      </c>
      <c r="P113" s="191">
        <v>2.94</v>
      </c>
      <c r="Q113" s="175" t="s">
        <v>100</v>
      </c>
    </row>
    <row r="114" spans="1:17" x14ac:dyDescent="0.2">
      <c r="A114" s="122">
        <v>109</v>
      </c>
      <c r="B114" s="205" t="s">
        <v>885</v>
      </c>
      <c r="C114" s="193"/>
      <c r="D114" s="169" t="s">
        <v>898</v>
      </c>
      <c r="E114" s="169" t="s">
        <v>877</v>
      </c>
      <c r="F114" s="194">
        <v>25</v>
      </c>
      <c r="G114" s="195">
        <v>24</v>
      </c>
      <c r="H114" s="191">
        <f t="shared" si="6"/>
        <v>96</v>
      </c>
      <c r="I114" s="196">
        <v>61.6</v>
      </c>
      <c r="J114" s="192" t="str">
        <f t="shared" si="7"/>
        <v>Fx</v>
      </c>
      <c r="K114" s="195">
        <v>22</v>
      </c>
      <c r="L114" s="191">
        <f t="shared" si="8"/>
        <v>88</v>
      </c>
      <c r="M114" s="196">
        <v>31.8</v>
      </c>
      <c r="N114" s="192" t="str">
        <f t="shared" si="9"/>
        <v>Fx</v>
      </c>
      <c r="O114" s="192">
        <f t="shared" si="5"/>
        <v>-29.8</v>
      </c>
      <c r="P114" s="191">
        <v>2.44</v>
      </c>
      <c r="Q114" s="175" t="s">
        <v>102</v>
      </c>
    </row>
    <row r="115" spans="1:17" x14ac:dyDescent="0.2">
      <c r="A115" s="122">
        <v>110</v>
      </c>
      <c r="B115" s="205" t="s">
        <v>885</v>
      </c>
      <c r="C115" s="193"/>
      <c r="D115" s="169" t="s">
        <v>899</v>
      </c>
      <c r="E115" s="169" t="s">
        <v>900</v>
      </c>
      <c r="F115" s="194">
        <v>54</v>
      </c>
      <c r="G115" s="195">
        <v>50</v>
      </c>
      <c r="H115" s="191">
        <f t="shared" si="6"/>
        <v>92.592592592592595</v>
      </c>
      <c r="I115" s="196">
        <v>50.6</v>
      </c>
      <c r="J115" s="192" t="str">
        <f t="shared" si="7"/>
        <v>Fx</v>
      </c>
      <c r="K115" s="195">
        <v>44</v>
      </c>
      <c r="L115" s="191">
        <f t="shared" si="8"/>
        <v>81.481481481481481</v>
      </c>
      <c r="M115" s="196">
        <v>73.599999999999994</v>
      </c>
      <c r="N115" s="192" t="str">
        <f t="shared" si="9"/>
        <v>D</v>
      </c>
      <c r="O115" s="192">
        <f t="shared" si="5"/>
        <v>22.999999999999993</v>
      </c>
      <c r="P115" s="191">
        <v>1.02</v>
      </c>
      <c r="Q115" s="175" t="s">
        <v>104</v>
      </c>
    </row>
    <row r="116" spans="1:17" x14ac:dyDescent="0.2">
      <c r="A116" s="122">
        <v>111</v>
      </c>
      <c r="B116" s="205" t="s">
        <v>885</v>
      </c>
      <c r="C116" s="193"/>
      <c r="D116" s="169" t="s">
        <v>901</v>
      </c>
      <c r="E116" s="169" t="s">
        <v>902</v>
      </c>
      <c r="F116" s="194">
        <v>66</v>
      </c>
      <c r="G116" s="195">
        <v>48</v>
      </c>
      <c r="H116" s="191">
        <f t="shared" si="6"/>
        <v>72.727272727272734</v>
      </c>
      <c r="I116" s="196">
        <v>46.5</v>
      </c>
      <c r="J116" s="192" t="str">
        <f t="shared" si="7"/>
        <v>Fx</v>
      </c>
      <c r="K116" s="195">
        <v>28</v>
      </c>
      <c r="L116" s="191">
        <f t="shared" si="8"/>
        <v>42.424242424242422</v>
      </c>
      <c r="M116" s="196">
        <v>47.5</v>
      </c>
      <c r="N116" s="192" t="str">
        <f t="shared" si="9"/>
        <v>Fx</v>
      </c>
      <c r="O116" s="192">
        <f t="shared" si="5"/>
        <v>1</v>
      </c>
      <c r="P116" s="191">
        <v>2.85</v>
      </c>
      <c r="Q116" s="175" t="s">
        <v>100</v>
      </c>
    </row>
    <row r="117" spans="1:17" x14ac:dyDescent="0.2">
      <c r="A117" s="122">
        <v>112</v>
      </c>
      <c r="B117" s="205" t="s">
        <v>885</v>
      </c>
      <c r="C117" s="193"/>
      <c r="D117" s="169" t="s">
        <v>903</v>
      </c>
      <c r="E117" s="169" t="s">
        <v>904</v>
      </c>
      <c r="F117" s="194">
        <v>45</v>
      </c>
      <c r="G117" s="195">
        <v>30</v>
      </c>
      <c r="H117" s="191">
        <f t="shared" si="6"/>
        <v>66.666666666666657</v>
      </c>
      <c r="I117" s="196">
        <v>36.299999999999997</v>
      </c>
      <c r="J117" s="192" t="str">
        <f t="shared" si="7"/>
        <v>Fx</v>
      </c>
      <c r="K117" s="195">
        <v>27</v>
      </c>
      <c r="L117" s="191">
        <f t="shared" si="8"/>
        <v>60</v>
      </c>
      <c r="M117" s="196">
        <v>39.6</v>
      </c>
      <c r="N117" s="192" t="str">
        <f t="shared" si="9"/>
        <v>Fx</v>
      </c>
      <c r="O117" s="192">
        <f t="shared" si="5"/>
        <v>3.3000000000000043</v>
      </c>
      <c r="P117" s="191">
        <v>3.23</v>
      </c>
      <c r="Q117" s="175" t="s">
        <v>99</v>
      </c>
    </row>
    <row r="118" spans="1:17" x14ac:dyDescent="0.2">
      <c r="A118" s="122">
        <v>113</v>
      </c>
      <c r="B118" s="205" t="s">
        <v>885</v>
      </c>
      <c r="C118" s="193"/>
      <c r="D118" s="169" t="s">
        <v>905</v>
      </c>
      <c r="E118" s="169" t="s">
        <v>906</v>
      </c>
      <c r="F118" s="194">
        <v>44</v>
      </c>
      <c r="G118" s="195">
        <v>36</v>
      </c>
      <c r="H118" s="191">
        <f t="shared" si="6"/>
        <v>81.818181818181827</v>
      </c>
      <c r="I118" s="196">
        <v>29.4</v>
      </c>
      <c r="J118" s="192" t="str">
        <f t="shared" si="7"/>
        <v>Fx</v>
      </c>
      <c r="K118" s="195">
        <v>20</v>
      </c>
      <c r="L118" s="191">
        <f t="shared" si="8"/>
        <v>45.454545454545453</v>
      </c>
      <c r="M118" s="196">
        <v>42.5</v>
      </c>
      <c r="N118" s="192" t="str">
        <f t="shared" si="9"/>
        <v>Fx</v>
      </c>
      <c r="O118" s="192">
        <f t="shared" si="5"/>
        <v>13.100000000000001</v>
      </c>
      <c r="P118" s="191">
        <v>2</v>
      </c>
      <c r="Q118" s="175" t="s">
        <v>102</v>
      </c>
    </row>
    <row r="119" spans="1:17" x14ac:dyDescent="0.2">
      <c r="A119" s="122">
        <v>114</v>
      </c>
      <c r="B119" s="205" t="s">
        <v>885</v>
      </c>
      <c r="C119" s="193"/>
      <c r="D119" s="169" t="s">
        <v>907</v>
      </c>
      <c r="E119" s="169" t="s">
        <v>689</v>
      </c>
      <c r="F119" s="194">
        <v>44</v>
      </c>
      <c r="G119" s="195">
        <v>34</v>
      </c>
      <c r="H119" s="191">
        <f t="shared" si="6"/>
        <v>77.272727272727266</v>
      </c>
      <c r="I119" s="192">
        <v>21.2</v>
      </c>
      <c r="J119" s="192" t="str">
        <f t="shared" si="7"/>
        <v>Fx</v>
      </c>
      <c r="K119" s="195">
        <v>14</v>
      </c>
      <c r="L119" s="191">
        <f t="shared" si="8"/>
        <v>31.818181818181817</v>
      </c>
      <c r="M119" s="196">
        <v>68.599999999999994</v>
      </c>
      <c r="N119" s="192" t="str">
        <f t="shared" si="9"/>
        <v>E</v>
      </c>
      <c r="O119" s="192">
        <f t="shared" si="5"/>
        <v>47.399999999999991</v>
      </c>
      <c r="P119" s="191">
        <v>2.33</v>
      </c>
      <c r="Q119" s="175" t="s">
        <v>102</v>
      </c>
    </row>
    <row r="120" spans="1:17" x14ac:dyDescent="0.2">
      <c r="A120" s="122">
        <v>115</v>
      </c>
      <c r="B120" s="205" t="s">
        <v>908</v>
      </c>
      <c r="C120" s="193"/>
      <c r="D120" s="169" t="s">
        <v>909</v>
      </c>
      <c r="E120" s="169" t="s">
        <v>910</v>
      </c>
      <c r="F120" s="194">
        <v>32</v>
      </c>
      <c r="G120" s="195">
        <v>23</v>
      </c>
      <c r="H120" s="191">
        <f t="shared" si="6"/>
        <v>71.875</v>
      </c>
      <c r="I120" s="196">
        <v>44.3</v>
      </c>
      <c r="J120" s="192" t="str">
        <f t="shared" si="7"/>
        <v>Fx</v>
      </c>
      <c r="K120" s="195">
        <v>16</v>
      </c>
      <c r="L120" s="191">
        <f t="shared" si="8"/>
        <v>50</v>
      </c>
      <c r="M120" s="196">
        <v>46.9</v>
      </c>
      <c r="N120" s="192" t="str">
        <f t="shared" si="9"/>
        <v>Fx</v>
      </c>
      <c r="O120" s="192">
        <f t="shared" si="5"/>
        <v>2.6000000000000014</v>
      </c>
      <c r="P120" s="191">
        <v>1.94</v>
      </c>
      <c r="Q120" s="175" t="s">
        <v>103</v>
      </c>
    </row>
    <row r="121" spans="1:17" x14ac:dyDescent="0.2">
      <c r="A121" s="122">
        <v>116</v>
      </c>
      <c r="B121" s="205" t="s">
        <v>908</v>
      </c>
      <c r="C121" s="193"/>
      <c r="D121" s="169" t="s">
        <v>911</v>
      </c>
      <c r="E121" s="169" t="s">
        <v>912</v>
      </c>
      <c r="F121" s="194">
        <v>32</v>
      </c>
      <c r="G121" s="195">
        <v>22</v>
      </c>
      <c r="H121" s="191">
        <f t="shared" si="6"/>
        <v>68.75</v>
      </c>
      <c r="I121" s="196">
        <v>41.8</v>
      </c>
      <c r="J121" s="192" t="str">
        <f t="shared" si="7"/>
        <v>Fx</v>
      </c>
      <c r="K121" s="195">
        <v>21</v>
      </c>
      <c r="L121" s="191">
        <f t="shared" si="8"/>
        <v>65.625</v>
      </c>
      <c r="M121" s="196">
        <v>47.6</v>
      </c>
      <c r="N121" s="192" t="str">
        <f t="shared" si="9"/>
        <v>Fx</v>
      </c>
      <c r="O121" s="192">
        <f t="shared" si="5"/>
        <v>5.8000000000000043</v>
      </c>
      <c r="P121" s="191">
        <v>1.47</v>
      </c>
      <c r="Q121" s="175" t="s">
        <v>104</v>
      </c>
    </row>
    <row r="122" spans="1:17" x14ac:dyDescent="0.2">
      <c r="A122" s="122">
        <v>117</v>
      </c>
      <c r="B122" s="205" t="s">
        <v>908</v>
      </c>
      <c r="C122" s="193"/>
      <c r="D122" s="169" t="s">
        <v>913</v>
      </c>
      <c r="E122" s="169" t="s">
        <v>199</v>
      </c>
      <c r="F122" s="194">
        <v>32</v>
      </c>
      <c r="G122" s="195">
        <v>29</v>
      </c>
      <c r="H122" s="191">
        <f t="shared" si="6"/>
        <v>90.625</v>
      </c>
      <c r="I122" s="196">
        <v>35.9</v>
      </c>
      <c r="J122" s="192" t="str">
        <f t="shared" si="7"/>
        <v>Fx</v>
      </c>
      <c r="K122" s="195">
        <v>19</v>
      </c>
      <c r="L122" s="191">
        <f t="shared" si="8"/>
        <v>59.375</v>
      </c>
      <c r="M122" s="196">
        <v>30.5</v>
      </c>
      <c r="N122" s="192" t="str">
        <f t="shared" si="9"/>
        <v>Fx</v>
      </c>
      <c r="O122" s="192">
        <f t="shared" si="5"/>
        <v>-5.3999999999999986</v>
      </c>
      <c r="P122" s="191">
        <v>2.46</v>
      </c>
      <c r="Q122" s="175" t="s">
        <v>102</v>
      </c>
    </row>
    <row r="123" spans="1:17" x14ac:dyDescent="0.2">
      <c r="A123" s="122">
        <v>118</v>
      </c>
      <c r="B123" s="205" t="s">
        <v>908</v>
      </c>
      <c r="C123" s="193"/>
      <c r="D123" s="169" t="s">
        <v>914</v>
      </c>
      <c r="E123" s="169" t="s">
        <v>915</v>
      </c>
      <c r="F123" s="194">
        <v>32</v>
      </c>
      <c r="G123" s="195">
        <v>27</v>
      </c>
      <c r="H123" s="191">
        <f t="shared" si="6"/>
        <v>84.375</v>
      </c>
      <c r="I123" s="196">
        <v>38.5</v>
      </c>
      <c r="J123" s="192" t="str">
        <f t="shared" si="7"/>
        <v>Fx</v>
      </c>
      <c r="K123" s="195">
        <v>24</v>
      </c>
      <c r="L123" s="191">
        <f t="shared" si="8"/>
        <v>75</v>
      </c>
      <c r="M123" s="196">
        <v>52.1</v>
      </c>
      <c r="N123" s="192" t="str">
        <f t="shared" si="9"/>
        <v>Fx</v>
      </c>
      <c r="O123" s="192">
        <f t="shared" si="5"/>
        <v>13.600000000000001</v>
      </c>
      <c r="P123" s="191">
        <v>1.73</v>
      </c>
      <c r="Q123" s="175" t="s">
        <v>103</v>
      </c>
    </row>
    <row r="124" spans="1:17" x14ac:dyDescent="0.2">
      <c r="A124" s="122">
        <v>119</v>
      </c>
      <c r="B124" s="205" t="s">
        <v>916</v>
      </c>
      <c r="C124" s="193"/>
      <c r="D124" s="169" t="s">
        <v>917</v>
      </c>
      <c r="E124" s="169" t="s">
        <v>918</v>
      </c>
      <c r="F124" s="194">
        <v>15</v>
      </c>
      <c r="G124" s="195">
        <v>6</v>
      </c>
      <c r="H124" s="191">
        <f t="shared" si="6"/>
        <v>40</v>
      </c>
      <c r="I124" s="196">
        <v>40</v>
      </c>
      <c r="J124" s="192" t="str">
        <f t="shared" si="7"/>
        <v>Fx</v>
      </c>
      <c r="K124" s="195">
        <v>10</v>
      </c>
      <c r="L124" s="191">
        <f t="shared" si="8"/>
        <v>66.666666666666657</v>
      </c>
      <c r="M124" s="196">
        <v>83</v>
      </c>
      <c r="N124" s="192" t="str">
        <f t="shared" si="9"/>
        <v>C</v>
      </c>
      <c r="O124" s="192">
        <f t="shared" si="5"/>
        <v>43</v>
      </c>
      <c r="P124" s="191">
        <v>1.5</v>
      </c>
      <c r="Q124" s="175" t="s">
        <v>103</v>
      </c>
    </row>
    <row r="125" spans="1:17" x14ac:dyDescent="0.2">
      <c r="A125" s="122">
        <v>120</v>
      </c>
      <c r="B125" s="205" t="s">
        <v>916</v>
      </c>
      <c r="C125" s="193"/>
      <c r="D125" s="169" t="s">
        <v>919</v>
      </c>
      <c r="E125" s="169" t="s">
        <v>920</v>
      </c>
      <c r="F125" s="194">
        <v>13</v>
      </c>
      <c r="G125" s="195">
        <v>13</v>
      </c>
      <c r="H125" s="191">
        <f t="shared" si="6"/>
        <v>100</v>
      </c>
      <c r="I125" s="196">
        <v>64.099999999999994</v>
      </c>
      <c r="J125" s="192" t="str">
        <f t="shared" si="7"/>
        <v>Fx</v>
      </c>
      <c r="K125" s="195">
        <v>10</v>
      </c>
      <c r="L125" s="191">
        <f t="shared" si="8"/>
        <v>76.923076923076934</v>
      </c>
      <c r="M125" s="192">
        <v>75</v>
      </c>
      <c r="N125" s="192" t="str">
        <f t="shared" si="9"/>
        <v>D</v>
      </c>
      <c r="O125" s="192">
        <f t="shared" si="5"/>
        <v>10.900000000000006</v>
      </c>
      <c r="P125" s="191">
        <v>1.62</v>
      </c>
      <c r="Q125" s="175" t="s">
        <v>103</v>
      </c>
    </row>
    <row r="126" spans="1:17" x14ac:dyDescent="0.2">
      <c r="A126" s="122">
        <v>121</v>
      </c>
      <c r="B126" s="205" t="s">
        <v>921</v>
      </c>
      <c r="C126" s="193"/>
      <c r="D126" s="169" t="s">
        <v>922</v>
      </c>
      <c r="E126" s="169" t="s">
        <v>923</v>
      </c>
      <c r="F126" s="194">
        <v>20</v>
      </c>
      <c r="G126" s="195">
        <v>13</v>
      </c>
      <c r="H126" s="197">
        <f t="shared" si="6"/>
        <v>65</v>
      </c>
      <c r="I126" s="196">
        <v>32.299999999999997</v>
      </c>
      <c r="J126" s="192" t="str">
        <f t="shared" si="7"/>
        <v>Fx</v>
      </c>
      <c r="K126" s="195">
        <v>15</v>
      </c>
      <c r="L126" s="197">
        <f t="shared" si="8"/>
        <v>75</v>
      </c>
      <c r="M126" s="196">
        <v>79.3</v>
      </c>
      <c r="N126" s="192" t="str">
        <f t="shared" si="9"/>
        <v>C</v>
      </c>
      <c r="O126" s="196">
        <f t="shared" si="5"/>
        <v>47</v>
      </c>
      <c r="P126" s="191">
        <v>1.42</v>
      </c>
      <c r="Q126" s="175" t="s">
        <v>104</v>
      </c>
    </row>
    <row r="127" spans="1:17" x14ac:dyDescent="0.2">
      <c r="A127" s="122">
        <v>122</v>
      </c>
      <c r="B127" s="205" t="s">
        <v>921</v>
      </c>
      <c r="C127" s="193"/>
      <c r="D127" s="169" t="s">
        <v>924</v>
      </c>
      <c r="E127" s="169" t="s">
        <v>925</v>
      </c>
      <c r="F127" s="194">
        <v>22</v>
      </c>
      <c r="G127" s="195">
        <v>15</v>
      </c>
      <c r="H127" s="197">
        <f t="shared" si="6"/>
        <v>68.181818181818173</v>
      </c>
      <c r="I127" s="196">
        <v>48.7</v>
      </c>
      <c r="J127" s="192" t="str">
        <f t="shared" si="7"/>
        <v>Fx</v>
      </c>
      <c r="K127" s="195">
        <v>13</v>
      </c>
      <c r="L127" s="197">
        <f t="shared" si="8"/>
        <v>59.090909090909093</v>
      </c>
      <c r="M127" s="196">
        <v>66.900000000000006</v>
      </c>
      <c r="N127" s="192" t="str">
        <f t="shared" si="9"/>
        <v>E</v>
      </c>
      <c r="O127" s="196">
        <f t="shared" si="5"/>
        <v>18.200000000000003</v>
      </c>
      <c r="P127" s="191">
        <v>1.71</v>
      </c>
      <c r="Q127" s="175" t="s">
        <v>103</v>
      </c>
    </row>
    <row r="128" spans="1:17" x14ac:dyDescent="0.2">
      <c r="A128" s="122">
        <v>123</v>
      </c>
      <c r="B128" s="205" t="s">
        <v>921</v>
      </c>
      <c r="C128" s="193"/>
      <c r="D128" s="169" t="s">
        <v>926</v>
      </c>
      <c r="E128" s="169" t="s">
        <v>920</v>
      </c>
      <c r="F128" s="194">
        <v>20</v>
      </c>
      <c r="G128" s="195">
        <v>10</v>
      </c>
      <c r="H128" s="197">
        <f t="shared" si="6"/>
        <v>50</v>
      </c>
      <c r="I128" s="196">
        <v>47.8</v>
      </c>
      <c r="J128" s="192" t="str">
        <f t="shared" si="7"/>
        <v>Fx</v>
      </c>
      <c r="K128" s="195">
        <v>12</v>
      </c>
      <c r="L128" s="197">
        <f t="shared" si="8"/>
        <v>60</v>
      </c>
      <c r="M128" s="192">
        <v>96.7</v>
      </c>
      <c r="N128" s="192" t="str">
        <f t="shared" si="9"/>
        <v>A</v>
      </c>
      <c r="O128" s="196">
        <f t="shared" si="5"/>
        <v>48.900000000000006</v>
      </c>
      <c r="P128" s="191">
        <v>1.62</v>
      </c>
      <c r="Q128" s="175" t="s">
        <v>103</v>
      </c>
    </row>
    <row r="129" spans="1:17" x14ac:dyDescent="0.2">
      <c r="A129" s="122">
        <v>124</v>
      </c>
      <c r="B129" s="205" t="s">
        <v>921</v>
      </c>
      <c r="C129" s="193"/>
      <c r="D129" s="169" t="s">
        <v>927</v>
      </c>
      <c r="E129" s="169" t="s">
        <v>928</v>
      </c>
      <c r="F129" s="194">
        <v>22</v>
      </c>
      <c r="G129" s="195">
        <v>16</v>
      </c>
      <c r="H129" s="197">
        <f>G129/F129*100</f>
        <v>72.727272727272734</v>
      </c>
      <c r="I129" s="196">
        <v>34.4</v>
      </c>
      <c r="J129" s="192" t="str">
        <f t="shared" si="7"/>
        <v>Fx</v>
      </c>
      <c r="K129" s="195">
        <v>10</v>
      </c>
      <c r="L129" s="197">
        <f>K129/F130*100</f>
        <v>83.333333333333343</v>
      </c>
      <c r="M129" s="196">
        <v>85.6</v>
      </c>
      <c r="N129" s="192" t="str">
        <f t="shared" si="9"/>
        <v>C</v>
      </c>
      <c r="O129" s="196">
        <f t="shared" si="5"/>
        <v>51.199999999999996</v>
      </c>
      <c r="P129" s="191">
        <v>1.39</v>
      </c>
      <c r="Q129" s="175" t="s">
        <v>104</v>
      </c>
    </row>
    <row r="130" spans="1:17" ht="14.25" customHeight="1" x14ac:dyDescent="0.2">
      <c r="A130" s="122">
        <v>125</v>
      </c>
      <c r="B130" s="205" t="s">
        <v>929</v>
      </c>
      <c r="C130" s="193"/>
      <c r="D130" s="169" t="s">
        <v>930</v>
      </c>
      <c r="E130" s="169" t="s">
        <v>931</v>
      </c>
      <c r="F130" s="194">
        <v>12</v>
      </c>
      <c r="G130" s="195">
        <v>10</v>
      </c>
      <c r="H130" s="197">
        <f>G130/F129*100</f>
        <v>45.454545454545453</v>
      </c>
      <c r="I130" s="192">
        <v>22</v>
      </c>
      <c r="J130" s="192" t="str">
        <f t="shared" si="7"/>
        <v>Fx</v>
      </c>
      <c r="K130" s="195">
        <v>9</v>
      </c>
      <c r="L130" s="197">
        <f>K130/F130*100</f>
        <v>75</v>
      </c>
      <c r="M130" s="192">
        <v>53.3</v>
      </c>
      <c r="N130" s="192" t="str">
        <f t="shared" si="9"/>
        <v>Fx</v>
      </c>
      <c r="O130" s="196">
        <f t="shared" si="5"/>
        <v>31.299999999999997</v>
      </c>
      <c r="P130" s="191">
        <v>1</v>
      </c>
      <c r="Q130" s="175" t="s">
        <v>104</v>
      </c>
    </row>
    <row r="131" spans="1:17" ht="15" x14ac:dyDescent="0.25">
      <c r="A131" s="315" t="s">
        <v>105</v>
      </c>
      <c r="B131" s="313"/>
      <c r="C131" s="313"/>
      <c r="D131" s="313"/>
      <c r="E131" s="314"/>
      <c r="F131" s="199">
        <f>SUM(F6:F130)</f>
        <v>4005</v>
      </c>
      <c r="G131" s="199">
        <f>SUM(G6:G130)</f>
        <v>3118</v>
      </c>
      <c r="H131" s="200">
        <f>AVERAGE(H6:H130)</f>
        <v>76.795670049907983</v>
      </c>
      <c r="I131" s="201"/>
      <c r="J131" s="201" t="str">
        <f t="shared" si="7"/>
        <v>Fx</v>
      </c>
      <c r="K131" s="199">
        <f>SUM(K6:K130)</f>
        <v>2660</v>
      </c>
      <c r="L131" s="200">
        <f>AVERAGE(L6:L130)</f>
        <v>67.032383922930649</v>
      </c>
      <c r="M131" s="201"/>
      <c r="N131" s="201" t="s">
        <v>100</v>
      </c>
      <c r="O131" s="202"/>
      <c r="P131" s="192"/>
      <c r="Q131" s="203" t="s">
        <v>103</v>
      </c>
    </row>
  </sheetData>
  <mergeCells count="20">
    <mergeCell ref="A1:Q1"/>
    <mergeCell ref="A2:A5"/>
    <mergeCell ref="B2:B5"/>
    <mergeCell ref="C2:C5"/>
    <mergeCell ref="D2:D5"/>
    <mergeCell ref="E2:E5"/>
    <mergeCell ref="F2:F5"/>
    <mergeCell ref="G2:J3"/>
    <mergeCell ref="K2:N3"/>
    <mergeCell ref="O2:O5"/>
    <mergeCell ref="A131:E131"/>
    <mergeCell ref="P2:Q3"/>
    <mergeCell ref="G4:G5"/>
    <mergeCell ref="H4:H5"/>
    <mergeCell ref="I4:J4"/>
    <mergeCell ref="K4:K5"/>
    <mergeCell ref="L4:L5"/>
    <mergeCell ref="M4:N4"/>
    <mergeCell ref="P4:P5"/>
    <mergeCell ref="Q4:Q5"/>
  </mergeCells>
  <pageMargins left="0.7" right="0.7" top="0.75" bottom="0.75" header="0.3" footer="0.3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R8" sqref="R8"/>
    </sheetView>
  </sheetViews>
  <sheetFormatPr defaultRowHeight="12.75" x14ac:dyDescent="0.2"/>
  <cols>
    <col min="1" max="1" width="5.5703125" style="220" customWidth="1"/>
    <col min="2" max="2" width="9.140625" style="220"/>
    <col min="3" max="3" width="11.140625" style="220" customWidth="1"/>
    <col min="4" max="4" width="36" style="220" customWidth="1"/>
    <col min="5" max="5" width="8.85546875" style="220" customWidth="1"/>
    <col min="6" max="7" width="6.7109375" style="220" customWidth="1"/>
    <col min="8" max="9" width="5.7109375" style="220" customWidth="1"/>
    <col min="10" max="11" width="6.7109375" style="220" customWidth="1"/>
    <col min="12" max="13" width="5.7109375" style="220" customWidth="1"/>
    <col min="14" max="14" width="9.28515625" style="220" customWidth="1"/>
    <col min="15" max="16" width="6.7109375" style="220" customWidth="1"/>
    <col min="17" max="16384" width="9.140625" style="220"/>
  </cols>
  <sheetData>
    <row r="1" spans="1:16" ht="15.75" x14ac:dyDescent="0.25">
      <c r="A1" s="407" t="s">
        <v>978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</row>
    <row r="2" spans="1:16" ht="12.75" customHeight="1" x14ac:dyDescent="0.2">
      <c r="A2" s="362" t="s">
        <v>22</v>
      </c>
      <c r="B2" s="362" t="s">
        <v>23</v>
      </c>
      <c r="C2" s="409" t="s">
        <v>24</v>
      </c>
      <c r="D2" s="409" t="s">
        <v>25</v>
      </c>
      <c r="E2" s="365" t="s">
        <v>342</v>
      </c>
      <c r="F2" s="368" t="s">
        <v>92</v>
      </c>
      <c r="G2" s="369"/>
      <c r="H2" s="369"/>
      <c r="I2" s="370"/>
      <c r="J2" s="374" t="s">
        <v>93</v>
      </c>
      <c r="K2" s="375"/>
      <c r="L2" s="375"/>
      <c r="M2" s="376"/>
      <c r="N2" s="380" t="s">
        <v>343</v>
      </c>
      <c r="O2" s="398" t="s">
        <v>94</v>
      </c>
      <c r="P2" s="398"/>
    </row>
    <row r="3" spans="1:16" ht="27" customHeight="1" x14ac:dyDescent="0.2">
      <c r="A3" s="363"/>
      <c r="B3" s="363"/>
      <c r="C3" s="409"/>
      <c r="D3" s="409"/>
      <c r="E3" s="366"/>
      <c r="F3" s="371"/>
      <c r="G3" s="372"/>
      <c r="H3" s="372"/>
      <c r="I3" s="373"/>
      <c r="J3" s="377"/>
      <c r="K3" s="378"/>
      <c r="L3" s="378"/>
      <c r="M3" s="379"/>
      <c r="N3" s="381"/>
      <c r="O3" s="398"/>
      <c r="P3" s="398"/>
    </row>
    <row r="4" spans="1:16" ht="28.5" customHeight="1" x14ac:dyDescent="0.2">
      <c r="A4" s="363"/>
      <c r="B4" s="363"/>
      <c r="C4" s="409"/>
      <c r="D4" s="409"/>
      <c r="E4" s="366"/>
      <c r="F4" s="283" t="s">
        <v>95</v>
      </c>
      <c r="G4" s="283" t="s">
        <v>96</v>
      </c>
      <c r="H4" s="355" t="s">
        <v>344</v>
      </c>
      <c r="I4" s="356"/>
      <c r="J4" s="357" t="s">
        <v>95</v>
      </c>
      <c r="K4" s="357" t="s">
        <v>96</v>
      </c>
      <c r="L4" s="271" t="s">
        <v>344</v>
      </c>
      <c r="M4" s="359"/>
      <c r="N4" s="381"/>
      <c r="O4" s="391" t="s">
        <v>14</v>
      </c>
      <c r="P4" s="391" t="s">
        <v>345</v>
      </c>
    </row>
    <row r="5" spans="1:16" ht="44.25" customHeight="1" x14ac:dyDescent="0.2">
      <c r="A5" s="364"/>
      <c r="B5" s="364"/>
      <c r="C5" s="409"/>
      <c r="D5" s="409"/>
      <c r="E5" s="367"/>
      <c r="F5" s="354"/>
      <c r="G5" s="354"/>
      <c r="H5" s="38" t="s">
        <v>14</v>
      </c>
      <c r="I5" s="38" t="s">
        <v>97</v>
      </c>
      <c r="J5" s="358"/>
      <c r="K5" s="358"/>
      <c r="L5" s="40" t="s">
        <v>14</v>
      </c>
      <c r="M5" s="40" t="s">
        <v>97</v>
      </c>
      <c r="N5" s="382"/>
      <c r="O5" s="391"/>
      <c r="P5" s="391"/>
    </row>
    <row r="6" spans="1:16" x14ac:dyDescent="0.2">
      <c r="A6" s="49">
        <v>1</v>
      </c>
      <c r="B6" s="17" t="s">
        <v>20</v>
      </c>
      <c r="C6" s="17" t="s">
        <v>942</v>
      </c>
      <c r="D6" s="17" t="s">
        <v>943</v>
      </c>
      <c r="E6" s="34">
        <v>161</v>
      </c>
      <c r="F6" s="221">
        <v>127</v>
      </c>
      <c r="G6" s="222">
        <f t="shared" ref="G6:G23" si="0">+F6/E6*100</f>
        <v>78.881987577639762</v>
      </c>
      <c r="H6" s="223">
        <v>49.06</v>
      </c>
      <c r="I6" s="16" t="s">
        <v>101</v>
      </c>
      <c r="J6" s="17">
        <v>121</v>
      </c>
      <c r="K6" s="223">
        <f>+J6/E6*100</f>
        <v>75.155279503105589</v>
      </c>
      <c r="L6" s="17">
        <v>65.56</v>
      </c>
      <c r="M6" s="16" t="s">
        <v>99</v>
      </c>
      <c r="N6" s="224">
        <f>SUM(L6-H6)</f>
        <v>16.5</v>
      </c>
      <c r="O6" s="68">
        <v>2.38</v>
      </c>
      <c r="P6" s="65" t="s">
        <v>100</v>
      </c>
    </row>
    <row r="7" spans="1:16" x14ac:dyDescent="0.2">
      <c r="A7" s="49">
        <v>2</v>
      </c>
      <c r="B7" s="17" t="s">
        <v>20</v>
      </c>
      <c r="C7" s="17" t="s">
        <v>942</v>
      </c>
      <c r="D7" s="17" t="s">
        <v>944</v>
      </c>
      <c r="E7" s="34">
        <v>185</v>
      </c>
      <c r="F7" s="221">
        <v>143</v>
      </c>
      <c r="G7" s="222">
        <f t="shared" si="0"/>
        <v>77.297297297297291</v>
      </c>
      <c r="H7" s="223">
        <v>39.65</v>
      </c>
      <c r="I7" s="16" t="s">
        <v>101</v>
      </c>
      <c r="J7" s="17">
        <v>150</v>
      </c>
      <c r="K7" s="223">
        <f t="shared" ref="K7:K23" si="1">+J7/E7*100</f>
        <v>81.081081081081081</v>
      </c>
      <c r="L7" s="17">
        <v>57.27</v>
      </c>
      <c r="M7" s="16" t="s">
        <v>101</v>
      </c>
      <c r="N7" s="224">
        <f t="shared" ref="N7:N23" si="2">SUM(L7-H7)</f>
        <v>17.620000000000005</v>
      </c>
      <c r="O7" s="68">
        <v>3.11</v>
      </c>
      <c r="P7" s="65" t="s">
        <v>101</v>
      </c>
    </row>
    <row r="8" spans="1:16" x14ac:dyDescent="0.2">
      <c r="A8" s="49">
        <v>3</v>
      </c>
      <c r="B8" s="17" t="s">
        <v>20</v>
      </c>
      <c r="C8" s="184" t="s">
        <v>942</v>
      </c>
      <c r="D8" s="184" t="s">
        <v>945</v>
      </c>
      <c r="E8" s="49">
        <v>144</v>
      </c>
      <c r="F8" s="184">
        <v>121</v>
      </c>
      <c r="G8" s="222">
        <f t="shared" si="0"/>
        <v>84.027777777777786</v>
      </c>
      <c r="H8" s="225">
        <v>20.5</v>
      </c>
      <c r="I8" s="14" t="s">
        <v>101</v>
      </c>
      <c r="J8" s="184">
        <v>121</v>
      </c>
      <c r="K8" s="223">
        <f t="shared" si="1"/>
        <v>84.027777777777786</v>
      </c>
      <c r="L8" s="184">
        <v>86.36</v>
      </c>
      <c r="M8" s="14" t="s">
        <v>103</v>
      </c>
      <c r="N8" s="224">
        <f t="shared" si="2"/>
        <v>65.86</v>
      </c>
      <c r="O8" s="65">
        <v>2.65</v>
      </c>
      <c r="P8" s="65" t="s">
        <v>100</v>
      </c>
    </row>
    <row r="9" spans="1:16" x14ac:dyDescent="0.2">
      <c r="A9" s="49">
        <v>4</v>
      </c>
      <c r="B9" s="17" t="s">
        <v>20</v>
      </c>
      <c r="C9" s="184" t="s">
        <v>942</v>
      </c>
      <c r="D9" s="184" t="s">
        <v>946</v>
      </c>
      <c r="E9" s="49">
        <v>164</v>
      </c>
      <c r="F9" s="184">
        <v>118</v>
      </c>
      <c r="G9" s="222">
        <f t="shared" si="0"/>
        <v>71.951219512195124</v>
      </c>
      <c r="H9" s="225">
        <v>54.24</v>
      </c>
      <c r="I9" s="14" t="s">
        <v>101</v>
      </c>
      <c r="J9" s="184">
        <v>123</v>
      </c>
      <c r="K9" s="223">
        <f t="shared" si="1"/>
        <v>75</v>
      </c>
      <c r="L9" s="184">
        <v>61.38</v>
      </c>
      <c r="M9" s="14" t="s">
        <v>101</v>
      </c>
      <c r="N9" s="224">
        <f t="shared" si="2"/>
        <v>7.1400000000000006</v>
      </c>
      <c r="O9" s="65">
        <v>3.19</v>
      </c>
      <c r="P9" s="65" t="s">
        <v>101</v>
      </c>
    </row>
    <row r="10" spans="1:16" x14ac:dyDescent="0.2">
      <c r="A10" s="49">
        <v>5</v>
      </c>
      <c r="B10" s="17" t="s">
        <v>20</v>
      </c>
      <c r="C10" s="17" t="s">
        <v>947</v>
      </c>
      <c r="D10" s="17" t="s">
        <v>948</v>
      </c>
      <c r="E10" s="34">
        <v>117</v>
      </c>
      <c r="F10" s="17">
        <v>100</v>
      </c>
      <c r="G10" s="222">
        <f t="shared" si="0"/>
        <v>85.470085470085465</v>
      </c>
      <c r="H10" s="223">
        <v>51.3</v>
      </c>
      <c r="I10" s="16" t="s">
        <v>101</v>
      </c>
      <c r="J10" s="17">
        <v>88</v>
      </c>
      <c r="K10" s="223">
        <f t="shared" si="1"/>
        <v>75.213675213675216</v>
      </c>
      <c r="L10" s="17">
        <v>82.91</v>
      </c>
      <c r="M10" s="16" t="s">
        <v>102</v>
      </c>
      <c r="N10" s="224">
        <f t="shared" si="2"/>
        <v>31.61</v>
      </c>
      <c r="O10" s="68">
        <v>1.7</v>
      </c>
      <c r="P10" s="65" t="s">
        <v>103</v>
      </c>
    </row>
    <row r="11" spans="1:16" x14ac:dyDescent="0.2">
      <c r="A11" s="49">
        <v>6</v>
      </c>
      <c r="B11" s="17" t="s">
        <v>20</v>
      </c>
      <c r="C11" s="184" t="s">
        <v>947</v>
      </c>
      <c r="D11" s="184" t="s">
        <v>949</v>
      </c>
      <c r="E11" s="49">
        <v>115</v>
      </c>
      <c r="F11" s="184">
        <v>89</v>
      </c>
      <c r="G11" s="222">
        <f t="shared" si="0"/>
        <v>77.391304347826079</v>
      </c>
      <c r="H11" s="225">
        <v>53.67</v>
      </c>
      <c r="I11" s="14" t="s">
        <v>101</v>
      </c>
      <c r="J11" s="184">
        <v>87</v>
      </c>
      <c r="K11" s="223">
        <f t="shared" si="1"/>
        <v>75.65217391304347</v>
      </c>
      <c r="L11" s="184">
        <v>86.43</v>
      </c>
      <c r="M11" s="14" t="s">
        <v>102</v>
      </c>
      <c r="N11" s="224">
        <f t="shared" si="2"/>
        <v>32.760000000000005</v>
      </c>
      <c r="O11" s="65">
        <v>2.57</v>
      </c>
      <c r="P11" s="65" t="s">
        <v>100</v>
      </c>
    </row>
    <row r="12" spans="1:16" x14ac:dyDescent="0.2">
      <c r="A12" s="49">
        <v>7</v>
      </c>
      <c r="B12" s="17" t="s">
        <v>20</v>
      </c>
      <c r="C12" s="184" t="s">
        <v>947</v>
      </c>
      <c r="D12" s="184" t="s">
        <v>950</v>
      </c>
      <c r="E12" s="49">
        <v>118</v>
      </c>
      <c r="F12" s="184">
        <v>90</v>
      </c>
      <c r="G12" s="222">
        <f t="shared" si="0"/>
        <v>76.271186440677965</v>
      </c>
      <c r="H12" s="225">
        <v>46.35</v>
      </c>
      <c r="I12" s="14" t="s">
        <v>101</v>
      </c>
      <c r="J12" s="184">
        <v>89</v>
      </c>
      <c r="K12" s="223">
        <f t="shared" si="1"/>
        <v>75.423728813559322</v>
      </c>
      <c r="L12" s="184">
        <v>49.64</v>
      </c>
      <c r="M12" s="14" t="s">
        <v>101</v>
      </c>
      <c r="N12" s="224">
        <f t="shared" si="2"/>
        <v>3.2899999999999991</v>
      </c>
      <c r="O12" s="65">
        <v>2.5499999999999998</v>
      </c>
      <c r="P12" s="65" t="s">
        <v>100</v>
      </c>
    </row>
    <row r="13" spans="1:16" x14ac:dyDescent="0.2">
      <c r="A13" s="49">
        <v>8</v>
      </c>
      <c r="B13" s="17" t="s">
        <v>20</v>
      </c>
      <c r="C13" s="184" t="s">
        <v>947</v>
      </c>
      <c r="D13" s="184" t="s">
        <v>951</v>
      </c>
      <c r="E13" s="49">
        <v>115</v>
      </c>
      <c r="F13" s="184">
        <v>89</v>
      </c>
      <c r="G13" s="222">
        <f t="shared" si="0"/>
        <v>77.391304347826079</v>
      </c>
      <c r="H13" s="225">
        <v>45.17</v>
      </c>
      <c r="I13" s="14" t="s">
        <v>101</v>
      </c>
      <c r="J13" s="184">
        <v>87</v>
      </c>
      <c r="K13" s="223">
        <f t="shared" si="1"/>
        <v>75.65217391304347</v>
      </c>
      <c r="L13" s="184">
        <v>70.849999999999994</v>
      </c>
      <c r="M13" s="14" t="s">
        <v>99</v>
      </c>
      <c r="N13" s="224">
        <f t="shared" si="2"/>
        <v>25.679999999999993</v>
      </c>
      <c r="O13" s="65">
        <v>2.33</v>
      </c>
      <c r="P13" s="65" t="s">
        <v>102</v>
      </c>
    </row>
    <row r="14" spans="1:16" x14ac:dyDescent="0.2">
      <c r="A14" s="49">
        <v>9</v>
      </c>
      <c r="B14" s="17" t="s">
        <v>20</v>
      </c>
      <c r="C14" s="184" t="s">
        <v>947</v>
      </c>
      <c r="D14" s="184" t="s">
        <v>952</v>
      </c>
      <c r="E14" s="49">
        <v>163</v>
      </c>
      <c r="F14" s="184">
        <v>135</v>
      </c>
      <c r="G14" s="222">
        <f t="shared" si="0"/>
        <v>82.822085889570545</v>
      </c>
      <c r="H14" s="225">
        <v>21.11</v>
      </c>
      <c r="I14" s="14" t="s">
        <v>101</v>
      </c>
      <c r="J14" s="184">
        <v>125</v>
      </c>
      <c r="K14" s="223">
        <f t="shared" si="1"/>
        <v>76.687116564417181</v>
      </c>
      <c r="L14" s="184">
        <v>72.17</v>
      </c>
      <c r="M14" s="14" t="s">
        <v>99</v>
      </c>
      <c r="N14" s="224">
        <f t="shared" si="2"/>
        <v>51.06</v>
      </c>
      <c r="O14" s="65">
        <v>2.72</v>
      </c>
      <c r="P14" s="65" t="s">
        <v>100</v>
      </c>
    </row>
    <row r="15" spans="1:16" x14ac:dyDescent="0.2">
      <c r="A15" s="49">
        <v>10</v>
      </c>
      <c r="B15" s="17" t="s">
        <v>20</v>
      </c>
      <c r="C15" s="17" t="s">
        <v>953</v>
      </c>
      <c r="D15" s="17" t="s">
        <v>954</v>
      </c>
      <c r="E15" s="34">
        <v>89</v>
      </c>
      <c r="F15" s="17">
        <v>67</v>
      </c>
      <c r="G15" s="222">
        <f t="shared" si="0"/>
        <v>75.280898876404493</v>
      </c>
      <c r="H15" s="223">
        <v>40.799999999999997</v>
      </c>
      <c r="I15" s="16" t="s">
        <v>101</v>
      </c>
      <c r="J15" s="17">
        <v>69</v>
      </c>
      <c r="K15" s="223">
        <f t="shared" si="1"/>
        <v>77.528089887640448</v>
      </c>
      <c r="L15" s="17">
        <v>65.63</v>
      </c>
      <c r="M15" s="16" t="s">
        <v>99</v>
      </c>
      <c r="N15" s="224">
        <f t="shared" si="2"/>
        <v>24.83</v>
      </c>
      <c r="O15" s="68">
        <v>2.2000000000000002</v>
      </c>
      <c r="P15" s="65" t="s">
        <v>102</v>
      </c>
    </row>
    <row r="16" spans="1:16" x14ac:dyDescent="0.2">
      <c r="A16" s="49">
        <v>11</v>
      </c>
      <c r="B16" s="17" t="s">
        <v>20</v>
      </c>
      <c r="C16" s="184" t="s">
        <v>953</v>
      </c>
      <c r="D16" s="184" t="s">
        <v>955</v>
      </c>
      <c r="E16" s="49">
        <v>85</v>
      </c>
      <c r="F16" s="184">
        <v>64</v>
      </c>
      <c r="G16" s="222">
        <f t="shared" si="0"/>
        <v>75.294117647058826</v>
      </c>
      <c r="H16" s="225">
        <v>49.84</v>
      </c>
      <c r="I16" s="14" t="s">
        <v>101</v>
      </c>
      <c r="J16" s="184">
        <v>70</v>
      </c>
      <c r="K16" s="223">
        <f t="shared" si="1"/>
        <v>82.35294117647058</v>
      </c>
      <c r="L16" s="184">
        <v>91.71</v>
      </c>
      <c r="M16" s="14" t="s">
        <v>103</v>
      </c>
      <c r="N16" s="224">
        <f t="shared" si="2"/>
        <v>41.86999999999999</v>
      </c>
      <c r="O16" s="65">
        <v>2.35</v>
      </c>
      <c r="P16" s="65" t="s">
        <v>102</v>
      </c>
    </row>
    <row r="17" spans="1:16" x14ac:dyDescent="0.2">
      <c r="A17" s="49">
        <v>12</v>
      </c>
      <c r="B17" s="17" t="s">
        <v>20</v>
      </c>
      <c r="C17" s="184" t="s">
        <v>953</v>
      </c>
      <c r="D17" s="184" t="s">
        <v>956</v>
      </c>
      <c r="E17" s="49">
        <v>81</v>
      </c>
      <c r="F17" s="184">
        <v>61</v>
      </c>
      <c r="G17" s="222">
        <f t="shared" si="0"/>
        <v>75.308641975308646</v>
      </c>
      <c r="H17" s="225">
        <v>51.89</v>
      </c>
      <c r="I17" s="14" t="s">
        <v>101</v>
      </c>
      <c r="J17" s="184">
        <v>72</v>
      </c>
      <c r="K17" s="223">
        <f t="shared" si="1"/>
        <v>88.888888888888886</v>
      </c>
      <c r="L17" s="184">
        <v>55.14</v>
      </c>
      <c r="M17" s="14" t="s">
        <v>101</v>
      </c>
      <c r="N17" s="224">
        <f t="shared" si="2"/>
        <v>3.25</v>
      </c>
      <c r="O17" s="65">
        <v>2.14</v>
      </c>
      <c r="P17" s="65" t="s">
        <v>102</v>
      </c>
    </row>
    <row r="18" spans="1:16" x14ac:dyDescent="0.2">
      <c r="A18" s="49">
        <v>13</v>
      </c>
      <c r="B18" s="17" t="s">
        <v>20</v>
      </c>
      <c r="C18" s="17" t="s">
        <v>957</v>
      </c>
      <c r="D18" s="17" t="s">
        <v>958</v>
      </c>
      <c r="E18" s="34">
        <v>202</v>
      </c>
      <c r="F18" s="221">
        <v>157</v>
      </c>
      <c r="G18" s="222">
        <f t="shared" si="0"/>
        <v>77.722772277227719</v>
      </c>
      <c r="H18" s="223">
        <v>28.66</v>
      </c>
      <c r="I18" s="16" t="s">
        <v>101</v>
      </c>
      <c r="J18" s="17">
        <v>153</v>
      </c>
      <c r="K18" s="223">
        <f t="shared" si="1"/>
        <v>75.742574257425744</v>
      </c>
      <c r="L18" s="17">
        <v>84.58</v>
      </c>
      <c r="M18" s="16" t="s">
        <v>102</v>
      </c>
      <c r="N18" s="224">
        <f t="shared" si="2"/>
        <v>55.92</v>
      </c>
      <c r="O18" s="68">
        <v>2.14</v>
      </c>
      <c r="P18" s="65" t="s">
        <v>102</v>
      </c>
    </row>
    <row r="19" spans="1:16" x14ac:dyDescent="0.2">
      <c r="A19" s="49">
        <v>14</v>
      </c>
      <c r="B19" s="17" t="s">
        <v>20</v>
      </c>
      <c r="C19" s="17" t="s">
        <v>957</v>
      </c>
      <c r="D19" s="17" t="s">
        <v>959</v>
      </c>
      <c r="E19" s="34">
        <v>194</v>
      </c>
      <c r="F19" s="17">
        <v>159</v>
      </c>
      <c r="G19" s="222">
        <f t="shared" si="0"/>
        <v>81.958762886597938</v>
      </c>
      <c r="H19" s="223">
        <v>49.56</v>
      </c>
      <c r="I19" s="16" t="s">
        <v>101</v>
      </c>
      <c r="J19" s="17">
        <v>158</v>
      </c>
      <c r="K19" s="223">
        <f t="shared" si="1"/>
        <v>81.44329896907216</v>
      </c>
      <c r="L19" s="17">
        <v>75.06</v>
      </c>
      <c r="M19" s="16" t="s">
        <v>100</v>
      </c>
      <c r="N19" s="224">
        <f t="shared" si="2"/>
        <v>25.5</v>
      </c>
      <c r="O19" s="68">
        <v>2.15</v>
      </c>
      <c r="P19" s="65" t="s">
        <v>102</v>
      </c>
    </row>
    <row r="20" spans="1:16" x14ac:dyDescent="0.2">
      <c r="A20" s="49">
        <v>15</v>
      </c>
      <c r="B20" s="17" t="s">
        <v>20</v>
      </c>
      <c r="C20" s="17" t="s">
        <v>957</v>
      </c>
      <c r="D20" s="17" t="s">
        <v>960</v>
      </c>
      <c r="E20" s="34">
        <v>186</v>
      </c>
      <c r="F20" s="221">
        <v>149</v>
      </c>
      <c r="G20" s="222">
        <f t="shared" si="0"/>
        <v>80.107526881720432</v>
      </c>
      <c r="H20" s="223">
        <v>54.3</v>
      </c>
      <c r="I20" s="16" t="s">
        <v>101</v>
      </c>
      <c r="J20" s="17">
        <v>156</v>
      </c>
      <c r="K20" s="223">
        <f t="shared" si="1"/>
        <v>83.870967741935488</v>
      </c>
      <c r="L20" s="17">
        <v>83.46</v>
      </c>
      <c r="M20" s="16" t="s">
        <v>102</v>
      </c>
      <c r="N20" s="224">
        <f t="shared" si="2"/>
        <v>29.159999999999997</v>
      </c>
      <c r="O20" s="68">
        <v>2.09</v>
      </c>
      <c r="P20" s="65" t="s">
        <v>102</v>
      </c>
    </row>
    <row r="21" spans="1:16" x14ac:dyDescent="0.2">
      <c r="A21" s="49">
        <v>16</v>
      </c>
      <c r="B21" s="17" t="s">
        <v>20</v>
      </c>
      <c r="C21" s="184" t="s">
        <v>957</v>
      </c>
      <c r="D21" s="184" t="s">
        <v>961</v>
      </c>
      <c r="E21" s="49">
        <v>206</v>
      </c>
      <c r="F21" s="226">
        <v>155</v>
      </c>
      <c r="G21" s="222">
        <f t="shared" si="0"/>
        <v>75.242718446601941</v>
      </c>
      <c r="H21" s="225">
        <v>36.19</v>
      </c>
      <c r="I21" s="14" t="s">
        <v>101</v>
      </c>
      <c r="J21" s="184">
        <v>159</v>
      </c>
      <c r="K21" s="223">
        <f t="shared" si="1"/>
        <v>77.184466019417471</v>
      </c>
      <c r="L21" s="184">
        <v>81.64</v>
      </c>
      <c r="M21" s="14" t="s">
        <v>102</v>
      </c>
      <c r="N21" s="224">
        <f t="shared" si="2"/>
        <v>45.45</v>
      </c>
      <c r="O21" s="65">
        <v>2.52</v>
      </c>
      <c r="P21" s="65" t="s">
        <v>100</v>
      </c>
    </row>
    <row r="22" spans="1:16" x14ac:dyDescent="0.2">
      <c r="A22" s="49">
        <v>17</v>
      </c>
      <c r="B22" s="17" t="s">
        <v>20</v>
      </c>
      <c r="C22" s="184" t="s">
        <v>957</v>
      </c>
      <c r="D22" s="184" t="s">
        <v>962</v>
      </c>
      <c r="E22" s="49">
        <v>205</v>
      </c>
      <c r="F22" s="184">
        <v>154</v>
      </c>
      <c r="G22" s="222">
        <f t="shared" si="0"/>
        <v>75.121951219512198</v>
      </c>
      <c r="H22" s="225">
        <v>41.3</v>
      </c>
      <c r="I22" s="14" t="s">
        <v>101</v>
      </c>
      <c r="J22" s="184">
        <v>154</v>
      </c>
      <c r="K22" s="223">
        <f t="shared" si="1"/>
        <v>75.121951219512198</v>
      </c>
      <c r="L22" s="184">
        <v>93.96</v>
      </c>
      <c r="M22" s="14" t="s">
        <v>104</v>
      </c>
      <c r="N22" s="224">
        <f t="shared" si="2"/>
        <v>52.66</v>
      </c>
      <c r="O22" s="65">
        <v>2.2400000000000002</v>
      </c>
      <c r="P22" s="65" t="s">
        <v>102</v>
      </c>
    </row>
    <row r="23" spans="1:16" x14ac:dyDescent="0.2">
      <c r="A23" s="49">
        <v>18</v>
      </c>
      <c r="B23" s="17" t="s">
        <v>20</v>
      </c>
      <c r="C23" s="184" t="s">
        <v>957</v>
      </c>
      <c r="D23" s="184" t="s">
        <v>963</v>
      </c>
      <c r="E23" s="49">
        <v>200</v>
      </c>
      <c r="F23" s="184">
        <v>154</v>
      </c>
      <c r="G23" s="222">
        <f t="shared" si="0"/>
        <v>77</v>
      </c>
      <c r="H23" s="225">
        <v>33.83</v>
      </c>
      <c r="I23" s="14" t="s">
        <v>101</v>
      </c>
      <c r="J23" s="184">
        <v>156</v>
      </c>
      <c r="K23" s="223">
        <f t="shared" si="1"/>
        <v>78</v>
      </c>
      <c r="L23" s="184">
        <v>92.18</v>
      </c>
      <c r="M23" s="14" t="s">
        <v>103</v>
      </c>
      <c r="N23" s="224">
        <f t="shared" si="2"/>
        <v>58.350000000000009</v>
      </c>
      <c r="O23" s="65">
        <v>2.29</v>
      </c>
      <c r="P23" s="65" t="s">
        <v>102</v>
      </c>
    </row>
    <row r="24" spans="1:16" ht="14.25" x14ac:dyDescent="0.2">
      <c r="A24" s="350" t="s">
        <v>344</v>
      </c>
      <c r="B24" s="404"/>
      <c r="C24" s="404"/>
      <c r="D24" s="405"/>
      <c r="E24" s="48">
        <f>SUM(E6:E23)</f>
        <v>2730</v>
      </c>
      <c r="F24" s="48">
        <f>SUM(F6:F23)</f>
        <v>2132</v>
      </c>
      <c r="G24" s="227">
        <f>SUM(F24/E24*100)</f>
        <v>78.095238095238102</v>
      </c>
      <c r="H24" s="228"/>
      <c r="I24" s="229" t="s">
        <v>101</v>
      </c>
      <c r="J24" s="48">
        <f>SUM(J6:J23)</f>
        <v>2138</v>
      </c>
      <c r="K24" s="227">
        <f>SUM(J24/E24*100)</f>
        <v>78.315018315018321</v>
      </c>
      <c r="L24" s="229"/>
      <c r="M24" s="229" t="s">
        <v>102</v>
      </c>
      <c r="N24" s="229"/>
      <c r="O24" s="229"/>
      <c r="P24" s="59" t="s">
        <v>102</v>
      </c>
    </row>
    <row r="25" spans="1:16" x14ac:dyDescent="0.2">
      <c r="B25" s="406"/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</row>
    <row r="26" spans="1:16" x14ac:dyDescent="0.2">
      <c r="G26" s="230"/>
      <c r="I26" s="231"/>
    </row>
    <row r="27" spans="1:16" x14ac:dyDescent="0.2">
      <c r="G27" s="230"/>
    </row>
  </sheetData>
  <mergeCells count="20">
    <mergeCell ref="A1:P1"/>
    <mergeCell ref="A2:A5"/>
    <mergeCell ref="B2:B5"/>
    <mergeCell ref="C2:C5"/>
    <mergeCell ref="D2:D5"/>
    <mergeCell ref="E2:E5"/>
    <mergeCell ref="F2:I3"/>
    <mergeCell ref="J2:M3"/>
    <mergeCell ref="N2:N5"/>
    <mergeCell ref="O2:P3"/>
    <mergeCell ref="O4:O5"/>
    <mergeCell ref="P4:P5"/>
    <mergeCell ref="A24:D24"/>
    <mergeCell ref="B25:O25"/>
    <mergeCell ref="F4:F5"/>
    <mergeCell ref="G4:G5"/>
    <mergeCell ref="H4:I4"/>
    <mergeCell ref="J4:J5"/>
    <mergeCell ref="K4:K5"/>
    <mergeCell ref="L4:M4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opLeftCell="A41" workbookViewId="0">
      <selection sqref="A1:T44"/>
    </sheetView>
  </sheetViews>
  <sheetFormatPr defaultRowHeight="15" x14ac:dyDescent="0.25"/>
  <cols>
    <col min="1" max="1" width="4.28515625" customWidth="1"/>
    <col min="2" max="2" width="21.85546875" customWidth="1"/>
    <col min="3" max="3" width="6.5703125" customWidth="1"/>
    <col min="4" max="4" width="28.85546875" customWidth="1"/>
    <col min="5" max="5" width="4.7109375" customWidth="1"/>
    <col min="6" max="6" width="4.7109375" style="19" customWidth="1"/>
    <col min="7" max="7" width="4.7109375" customWidth="1"/>
    <col min="8" max="8" width="4.7109375" style="19" customWidth="1"/>
    <col min="9" max="13" width="4.7109375" customWidth="1"/>
    <col min="14" max="14" width="4.7109375" style="19" customWidth="1"/>
    <col min="15" max="15" width="4.7109375" customWidth="1"/>
    <col min="16" max="16" width="4.7109375" style="19" customWidth="1"/>
    <col min="17" max="20" width="4.7109375" customWidth="1"/>
    <col min="21" max="21" width="7" customWidth="1"/>
  </cols>
  <sheetData>
    <row r="1" spans="1:21" ht="15.75" x14ac:dyDescent="0.25">
      <c r="A1" s="254" t="s">
        <v>91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</row>
    <row r="2" spans="1:21" x14ac:dyDescent="0.25">
      <c r="A2" s="279" t="s">
        <v>22</v>
      </c>
      <c r="B2" s="279" t="s">
        <v>23</v>
      </c>
      <c r="C2" s="279" t="s">
        <v>24</v>
      </c>
      <c r="D2" s="279" t="s">
        <v>25</v>
      </c>
      <c r="E2" s="280" t="s">
        <v>1</v>
      </c>
      <c r="F2" s="280"/>
      <c r="G2" s="280"/>
      <c r="H2" s="280"/>
      <c r="I2" s="280"/>
      <c r="J2" s="280"/>
      <c r="K2" s="280"/>
      <c r="L2" s="280"/>
      <c r="M2" s="281" t="s">
        <v>2</v>
      </c>
      <c r="N2" s="281"/>
      <c r="O2" s="281"/>
      <c r="P2" s="281"/>
      <c r="Q2" s="281"/>
      <c r="R2" s="281"/>
      <c r="S2" s="281"/>
      <c r="T2" s="281"/>
    </row>
    <row r="3" spans="1:21" ht="8.25" customHeight="1" x14ac:dyDescent="0.25">
      <c r="A3" s="279"/>
      <c r="B3" s="279"/>
      <c r="C3" s="279"/>
      <c r="D3" s="279"/>
      <c r="E3" s="280"/>
      <c r="F3" s="280"/>
      <c r="G3" s="280"/>
      <c r="H3" s="280"/>
      <c r="I3" s="280"/>
      <c r="J3" s="280"/>
      <c r="K3" s="280"/>
      <c r="L3" s="280"/>
      <c r="M3" s="281"/>
      <c r="N3" s="281"/>
      <c r="O3" s="281"/>
      <c r="P3" s="281"/>
      <c r="Q3" s="281"/>
      <c r="R3" s="281"/>
      <c r="S3" s="281"/>
      <c r="T3" s="281"/>
    </row>
    <row r="4" spans="1:21" ht="21.75" customHeight="1" x14ac:dyDescent="0.25">
      <c r="A4" s="279"/>
      <c r="B4" s="279"/>
      <c r="C4" s="279"/>
      <c r="D4" s="279"/>
      <c r="E4" s="280" t="s">
        <v>4</v>
      </c>
      <c r="F4" s="282"/>
      <c r="G4" s="282"/>
      <c r="H4" s="280" t="s">
        <v>26</v>
      </c>
      <c r="I4" s="282"/>
      <c r="J4" s="282"/>
      <c r="K4" s="282"/>
      <c r="L4" s="283" t="s">
        <v>27</v>
      </c>
      <c r="M4" s="269" t="s">
        <v>4</v>
      </c>
      <c r="N4" s="270"/>
      <c r="O4" s="270"/>
      <c r="P4" s="271" t="s">
        <v>26</v>
      </c>
      <c r="Q4" s="272"/>
      <c r="R4" s="272"/>
      <c r="S4" s="273"/>
      <c r="T4" s="274" t="s">
        <v>27</v>
      </c>
    </row>
    <row r="5" spans="1:21" ht="44.25" customHeight="1" x14ac:dyDescent="0.25">
      <c r="A5" s="279"/>
      <c r="B5" s="279"/>
      <c r="C5" s="279"/>
      <c r="D5" s="279"/>
      <c r="E5" s="38" t="s">
        <v>28</v>
      </c>
      <c r="F5" s="38" t="s">
        <v>29</v>
      </c>
      <c r="G5" s="38" t="s">
        <v>30</v>
      </c>
      <c r="H5" s="39" t="s">
        <v>31</v>
      </c>
      <c r="I5" s="39" t="s">
        <v>32</v>
      </c>
      <c r="J5" s="39" t="s">
        <v>33</v>
      </c>
      <c r="K5" s="39" t="s">
        <v>30</v>
      </c>
      <c r="L5" s="284"/>
      <c r="M5" s="40" t="s">
        <v>28</v>
      </c>
      <c r="N5" s="40" t="s">
        <v>29</v>
      </c>
      <c r="O5" s="40" t="s">
        <v>30</v>
      </c>
      <c r="P5" s="40" t="s">
        <v>31</v>
      </c>
      <c r="Q5" s="40" t="s">
        <v>32</v>
      </c>
      <c r="R5" s="40" t="s">
        <v>33</v>
      </c>
      <c r="S5" s="40" t="s">
        <v>30</v>
      </c>
      <c r="T5" s="275"/>
      <c r="U5" s="13"/>
    </row>
    <row r="6" spans="1:21" ht="12.75" customHeight="1" x14ac:dyDescent="0.25">
      <c r="A6" s="49">
        <v>1</v>
      </c>
      <c r="B6" s="15" t="s">
        <v>34</v>
      </c>
      <c r="C6" s="16" t="s">
        <v>35</v>
      </c>
      <c r="D6" s="17" t="s">
        <v>36</v>
      </c>
      <c r="E6" s="17"/>
      <c r="F6" s="16" t="s">
        <v>37</v>
      </c>
      <c r="G6" s="17"/>
      <c r="H6" s="16" t="s">
        <v>37</v>
      </c>
      <c r="I6" s="17"/>
      <c r="J6" s="17"/>
      <c r="K6" s="17"/>
      <c r="L6" s="34">
        <v>50</v>
      </c>
      <c r="M6" s="17"/>
      <c r="N6" s="16" t="s">
        <v>37</v>
      </c>
      <c r="O6" s="17"/>
      <c r="P6" s="16" t="s">
        <v>37</v>
      </c>
      <c r="Q6" s="17"/>
      <c r="R6" s="17"/>
      <c r="S6" s="17"/>
      <c r="T6" s="34">
        <v>50</v>
      </c>
      <c r="U6" s="18"/>
    </row>
    <row r="7" spans="1:21" ht="12.75" customHeight="1" x14ac:dyDescent="0.25">
      <c r="A7" s="49">
        <v>2</v>
      </c>
      <c r="B7" s="15" t="s">
        <v>38</v>
      </c>
      <c r="C7" s="16" t="s">
        <v>35</v>
      </c>
      <c r="D7" s="17" t="s">
        <v>39</v>
      </c>
      <c r="E7" s="17"/>
      <c r="F7" s="16" t="s">
        <v>37</v>
      </c>
      <c r="G7" s="17"/>
      <c r="H7" s="16" t="s">
        <v>37</v>
      </c>
      <c r="I7" s="17"/>
      <c r="J7" s="17"/>
      <c r="K7" s="17"/>
      <c r="L7" s="34">
        <v>50</v>
      </c>
      <c r="M7" s="17"/>
      <c r="N7" s="16" t="s">
        <v>37</v>
      </c>
      <c r="O7" s="17"/>
      <c r="P7" s="16" t="s">
        <v>37</v>
      </c>
      <c r="Q7" s="17"/>
      <c r="R7" s="17"/>
      <c r="S7" s="17"/>
      <c r="T7" s="34">
        <v>50</v>
      </c>
      <c r="U7" s="19"/>
    </row>
    <row r="8" spans="1:21" ht="12.75" customHeight="1" x14ac:dyDescent="0.25">
      <c r="A8" s="49">
        <v>3</v>
      </c>
      <c r="B8" s="15" t="s">
        <v>34</v>
      </c>
      <c r="C8" s="16" t="s">
        <v>35</v>
      </c>
      <c r="D8" s="17" t="s">
        <v>40</v>
      </c>
      <c r="E8" s="17"/>
      <c r="F8" s="16"/>
      <c r="G8" s="16" t="s">
        <v>37</v>
      </c>
      <c r="H8" s="16"/>
      <c r="I8" s="17"/>
      <c r="J8" s="17"/>
      <c r="K8" s="16" t="s">
        <v>37</v>
      </c>
      <c r="L8" s="34">
        <v>20</v>
      </c>
      <c r="M8" s="17"/>
      <c r="N8" s="16" t="s">
        <v>37</v>
      </c>
      <c r="O8" s="17"/>
      <c r="P8" s="16" t="s">
        <v>37</v>
      </c>
      <c r="Q8" s="17"/>
      <c r="R8" s="17"/>
      <c r="S8" s="17"/>
      <c r="T8" s="34">
        <v>80</v>
      </c>
      <c r="U8" s="18"/>
    </row>
    <row r="9" spans="1:21" ht="27" customHeight="1" x14ac:dyDescent="0.25">
      <c r="A9" s="49">
        <v>4</v>
      </c>
      <c r="B9" s="15" t="s">
        <v>41</v>
      </c>
      <c r="C9" s="54" t="s">
        <v>42</v>
      </c>
      <c r="D9" s="209" t="s">
        <v>43</v>
      </c>
      <c r="E9" s="17"/>
      <c r="F9" s="16"/>
      <c r="G9" s="16" t="s">
        <v>37</v>
      </c>
      <c r="H9" s="16"/>
      <c r="I9" s="17"/>
      <c r="J9" s="17"/>
      <c r="K9" s="16" t="s">
        <v>37</v>
      </c>
      <c r="L9" s="34">
        <v>10</v>
      </c>
      <c r="M9" s="17"/>
      <c r="N9" s="16" t="s">
        <v>37</v>
      </c>
      <c r="O9" s="17"/>
      <c r="P9" s="16" t="s">
        <v>37</v>
      </c>
      <c r="Q9" s="17"/>
      <c r="R9" s="17"/>
      <c r="S9" s="17"/>
      <c r="T9" s="34">
        <v>90</v>
      </c>
      <c r="U9" s="19"/>
    </row>
    <row r="10" spans="1:21" ht="12.75" customHeight="1" x14ac:dyDescent="0.25">
      <c r="A10" s="49">
        <v>5</v>
      </c>
      <c r="B10" s="20" t="s">
        <v>44</v>
      </c>
      <c r="C10" s="16" t="s">
        <v>35</v>
      </c>
      <c r="D10" s="17" t="s">
        <v>45</v>
      </c>
      <c r="E10" s="17"/>
      <c r="F10" s="16" t="s">
        <v>37</v>
      </c>
      <c r="G10" s="16" t="s">
        <v>37</v>
      </c>
      <c r="H10" s="16"/>
      <c r="I10" s="16" t="s">
        <v>37</v>
      </c>
      <c r="J10" s="17"/>
      <c r="K10" s="16" t="s">
        <v>37</v>
      </c>
      <c r="L10" s="34">
        <v>40</v>
      </c>
      <c r="M10" s="17"/>
      <c r="N10" s="16" t="s">
        <v>37</v>
      </c>
      <c r="O10" s="17"/>
      <c r="P10" s="16"/>
      <c r="Q10" s="16" t="s">
        <v>37</v>
      </c>
      <c r="R10" s="17"/>
      <c r="S10" s="17"/>
      <c r="T10" s="34">
        <v>60</v>
      </c>
      <c r="U10" s="18"/>
    </row>
    <row r="11" spans="1:21" ht="12.75" customHeight="1" x14ac:dyDescent="0.25">
      <c r="A11" s="49">
        <v>6</v>
      </c>
      <c r="B11" s="24" t="s">
        <v>44</v>
      </c>
      <c r="C11" s="16" t="s">
        <v>35</v>
      </c>
      <c r="D11" s="17" t="s">
        <v>46</v>
      </c>
      <c r="E11" s="17"/>
      <c r="F11" s="16" t="s">
        <v>37</v>
      </c>
      <c r="G11" s="17"/>
      <c r="H11" s="16" t="s">
        <v>37</v>
      </c>
      <c r="I11" s="17"/>
      <c r="J11" s="17"/>
      <c r="K11" s="16"/>
      <c r="L11" s="34">
        <v>50</v>
      </c>
      <c r="M11" s="17"/>
      <c r="N11" s="16" t="s">
        <v>37</v>
      </c>
      <c r="O11" s="17"/>
      <c r="P11" s="16" t="s">
        <v>37</v>
      </c>
      <c r="Q11" s="17"/>
      <c r="R11" s="17"/>
      <c r="S11" s="17"/>
      <c r="T11" s="34">
        <v>50</v>
      </c>
      <c r="U11" s="19"/>
    </row>
    <row r="12" spans="1:21" ht="12.75" customHeight="1" x14ac:dyDescent="0.25">
      <c r="A12" s="49">
        <v>7</v>
      </c>
      <c r="B12" s="21" t="s">
        <v>47</v>
      </c>
      <c r="C12" s="22" t="s">
        <v>35</v>
      </c>
      <c r="D12" s="23" t="s">
        <v>48</v>
      </c>
      <c r="E12" s="17"/>
      <c r="F12" s="16" t="s">
        <v>37</v>
      </c>
      <c r="G12" s="17"/>
      <c r="H12" s="16"/>
      <c r="I12" s="16" t="s">
        <v>37</v>
      </c>
      <c r="J12" s="17"/>
      <c r="K12" s="16"/>
      <c r="L12" s="34">
        <v>50</v>
      </c>
      <c r="M12" s="17"/>
      <c r="N12" s="16" t="s">
        <v>37</v>
      </c>
      <c r="O12" s="17"/>
      <c r="P12" s="16"/>
      <c r="Q12" s="16" t="s">
        <v>37</v>
      </c>
      <c r="R12" s="17"/>
      <c r="S12" s="17"/>
      <c r="T12" s="34">
        <v>50</v>
      </c>
      <c r="U12" s="18"/>
    </row>
    <row r="13" spans="1:21" ht="12.75" customHeight="1" x14ac:dyDescent="0.25">
      <c r="A13" s="49">
        <v>8</v>
      </c>
      <c r="B13" s="15" t="s">
        <v>47</v>
      </c>
      <c r="C13" s="22" t="s">
        <v>35</v>
      </c>
      <c r="D13" s="23" t="s">
        <v>49</v>
      </c>
      <c r="E13" s="17"/>
      <c r="F13" s="16"/>
      <c r="G13" s="17"/>
      <c r="H13" s="16"/>
      <c r="I13" s="17"/>
      <c r="J13" s="17"/>
      <c r="K13" s="16"/>
      <c r="L13" s="34">
        <v>0</v>
      </c>
      <c r="M13" s="17"/>
      <c r="N13" s="16" t="s">
        <v>37</v>
      </c>
      <c r="O13" s="17"/>
      <c r="P13" s="16"/>
      <c r="Q13" s="16" t="s">
        <v>37</v>
      </c>
      <c r="R13" s="17"/>
      <c r="S13" s="17"/>
      <c r="T13" s="34">
        <v>100</v>
      </c>
      <c r="U13" s="19"/>
    </row>
    <row r="14" spans="1:21" ht="12.75" customHeight="1" x14ac:dyDescent="0.25">
      <c r="A14" s="49">
        <v>9</v>
      </c>
      <c r="B14" s="21" t="s">
        <v>50</v>
      </c>
      <c r="C14" s="22" t="s">
        <v>35</v>
      </c>
      <c r="D14" s="23" t="s">
        <v>51</v>
      </c>
      <c r="E14" s="17"/>
      <c r="F14" s="16"/>
      <c r="G14" s="16" t="s">
        <v>37</v>
      </c>
      <c r="H14" s="16"/>
      <c r="I14" s="16"/>
      <c r="J14" s="16"/>
      <c r="K14" s="16" t="s">
        <v>37</v>
      </c>
      <c r="L14" s="34">
        <v>30</v>
      </c>
      <c r="M14" s="17"/>
      <c r="N14" s="16" t="s">
        <v>37</v>
      </c>
      <c r="O14" s="17"/>
      <c r="P14" s="16" t="s">
        <v>37</v>
      </c>
      <c r="Q14" s="17"/>
      <c r="R14" s="17"/>
      <c r="S14" s="17"/>
      <c r="T14" s="34">
        <v>70</v>
      </c>
      <c r="U14" s="18"/>
    </row>
    <row r="15" spans="1:21" ht="12.75" customHeight="1" x14ac:dyDescent="0.25">
      <c r="A15" s="49">
        <v>10</v>
      </c>
      <c r="B15" s="15" t="s">
        <v>50</v>
      </c>
      <c r="C15" s="22" t="s">
        <v>35</v>
      </c>
      <c r="D15" s="23" t="s">
        <v>52</v>
      </c>
      <c r="E15" s="17"/>
      <c r="F15" s="16" t="s">
        <v>37</v>
      </c>
      <c r="G15" s="16"/>
      <c r="H15" s="16" t="s">
        <v>37</v>
      </c>
      <c r="I15" s="16"/>
      <c r="J15" s="16"/>
      <c r="K15" s="16"/>
      <c r="L15" s="34">
        <v>50</v>
      </c>
      <c r="M15" s="17"/>
      <c r="N15" s="16" t="s">
        <v>37</v>
      </c>
      <c r="O15" s="17"/>
      <c r="P15" s="16" t="s">
        <v>37</v>
      </c>
      <c r="Q15" s="17"/>
      <c r="R15" s="17"/>
      <c r="S15" s="17"/>
      <c r="T15" s="34">
        <v>50</v>
      </c>
      <c r="U15" s="19"/>
    </row>
    <row r="16" spans="1:21" ht="12.75" customHeight="1" x14ac:dyDescent="0.25">
      <c r="A16" s="49">
        <v>11</v>
      </c>
      <c r="B16" s="21" t="s">
        <v>53</v>
      </c>
      <c r="C16" s="22" t="s">
        <v>35</v>
      </c>
      <c r="D16" s="23" t="s">
        <v>54</v>
      </c>
      <c r="E16" s="17"/>
      <c r="F16" s="16"/>
      <c r="G16" s="16" t="s">
        <v>37</v>
      </c>
      <c r="H16" s="16"/>
      <c r="I16" s="16"/>
      <c r="J16" s="16"/>
      <c r="K16" s="16" t="s">
        <v>37</v>
      </c>
      <c r="L16" s="34">
        <v>30</v>
      </c>
      <c r="M16" s="17"/>
      <c r="N16" s="16" t="s">
        <v>37</v>
      </c>
      <c r="O16" s="17"/>
      <c r="P16" s="16" t="s">
        <v>37</v>
      </c>
      <c r="Q16" s="17"/>
      <c r="R16" s="17"/>
      <c r="S16" s="17"/>
      <c r="T16" s="34">
        <v>70</v>
      </c>
      <c r="U16" s="18"/>
    </row>
    <row r="17" spans="1:21" ht="12.75" customHeight="1" x14ac:dyDescent="0.25">
      <c r="A17" s="49">
        <v>12</v>
      </c>
      <c r="B17" s="15" t="s">
        <v>55</v>
      </c>
      <c r="C17" s="22" t="s">
        <v>35</v>
      </c>
      <c r="D17" s="23" t="s">
        <v>56</v>
      </c>
      <c r="E17" s="17"/>
      <c r="F17" s="16"/>
      <c r="G17" s="16"/>
      <c r="H17" s="16"/>
      <c r="I17" s="16"/>
      <c r="J17" s="16"/>
      <c r="K17" s="16"/>
      <c r="L17" s="34">
        <v>0</v>
      </c>
      <c r="M17" s="16" t="s">
        <v>37</v>
      </c>
      <c r="N17" s="16" t="s">
        <v>37</v>
      </c>
      <c r="O17" s="17"/>
      <c r="P17" s="16" t="s">
        <v>37</v>
      </c>
      <c r="Q17" s="16" t="s">
        <v>37</v>
      </c>
      <c r="R17" s="17"/>
      <c r="S17" s="17"/>
      <c r="T17" s="34">
        <v>100</v>
      </c>
      <c r="U17" s="19"/>
    </row>
    <row r="18" spans="1:21" ht="12.75" customHeight="1" x14ac:dyDescent="0.25">
      <c r="A18" s="49">
        <v>13</v>
      </c>
      <c r="B18" s="24" t="s">
        <v>53</v>
      </c>
      <c r="C18" s="22" t="s">
        <v>35</v>
      </c>
      <c r="D18" s="23" t="s">
        <v>57</v>
      </c>
      <c r="E18" s="17"/>
      <c r="F18" s="16"/>
      <c r="G18" s="16" t="s">
        <v>37</v>
      </c>
      <c r="H18" s="16"/>
      <c r="I18" s="16"/>
      <c r="J18" s="16"/>
      <c r="K18" s="16" t="s">
        <v>37</v>
      </c>
      <c r="L18" s="34">
        <v>50</v>
      </c>
      <c r="M18" s="36"/>
      <c r="N18" s="35" t="s">
        <v>37</v>
      </c>
      <c r="O18" s="36"/>
      <c r="P18" s="35" t="s">
        <v>37</v>
      </c>
      <c r="Q18" s="35" t="s">
        <v>37</v>
      </c>
      <c r="R18" s="36"/>
      <c r="S18" s="36"/>
      <c r="T18" s="37">
        <v>50</v>
      </c>
      <c r="U18" s="18"/>
    </row>
    <row r="19" spans="1:21" ht="25.5" customHeight="1" x14ac:dyDescent="0.25">
      <c r="A19" s="49">
        <v>14</v>
      </c>
      <c r="B19" s="208" t="s">
        <v>58</v>
      </c>
      <c r="C19" s="54" t="s">
        <v>35</v>
      </c>
      <c r="D19" s="23" t="s">
        <v>59</v>
      </c>
      <c r="E19" s="17"/>
      <c r="F19" s="16" t="s">
        <v>37</v>
      </c>
      <c r="G19" s="16" t="s">
        <v>37</v>
      </c>
      <c r="H19" s="16" t="s">
        <v>37</v>
      </c>
      <c r="I19" s="16"/>
      <c r="J19" s="16"/>
      <c r="K19" s="16" t="s">
        <v>37</v>
      </c>
      <c r="L19" s="34">
        <v>60</v>
      </c>
      <c r="M19" s="17"/>
      <c r="N19" s="16" t="s">
        <v>37</v>
      </c>
      <c r="O19" s="17"/>
      <c r="P19" s="16" t="s">
        <v>37</v>
      </c>
      <c r="Q19" s="17"/>
      <c r="R19" s="17"/>
      <c r="S19" s="17"/>
      <c r="T19" s="34">
        <v>40</v>
      </c>
      <c r="U19" s="19"/>
    </row>
    <row r="20" spans="1:21" ht="12.75" customHeight="1" x14ac:dyDescent="0.25">
      <c r="A20" s="49">
        <v>15</v>
      </c>
      <c r="B20" s="206" t="s">
        <v>58</v>
      </c>
      <c r="C20" s="207" t="s">
        <v>35</v>
      </c>
      <c r="D20" s="26" t="s">
        <v>60</v>
      </c>
      <c r="E20" s="36"/>
      <c r="F20" s="35"/>
      <c r="G20" s="35" t="s">
        <v>37</v>
      </c>
      <c r="H20" s="35"/>
      <c r="I20" s="35"/>
      <c r="J20" s="35"/>
      <c r="K20" s="35" t="s">
        <v>37</v>
      </c>
      <c r="L20" s="37">
        <v>40</v>
      </c>
      <c r="M20" s="36"/>
      <c r="N20" s="35" t="s">
        <v>37</v>
      </c>
      <c r="O20" s="36"/>
      <c r="P20" s="35" t="s">
        <v>37</v>
      </c>
      <c r="Q20" s="36"/>
      <c r="R20" s="36"/>
      <c r="S20" s="36"/>
      <c r="T20" s="37">
        <v>60</v>
      </c>
      <c r="U20" s="18"/>
    </row>
    <row r="21" spans="1:21" ht="12.75" customHeight="1" x14ac:dyDescent="0.25">
      <c r="A21" s="49">
        <v>16</v>
      </c>
      <c r="B21" s="21" t="s">
        <v>61</v>
      </c>
      <c r="C21" s="22" t="s">
        <v>42</v>
      </c>
      <c r="D21" s="23" t="s">
        <v>62</v>
      </c>
      <c r="E21" s="16"/>
      <c r="F21" s="16" t="s">
        <v>37</v>
      </c>
      <c r="G21" s="16"/>
      <c r="H21" s="16" t="s">
        <v>37</v>
      </c>
      <c r="I21" s="16"/>
      <c r="J21" s="16"/>
      <c r="K21" s="16"/>
      <c r="L21" s="34">
        <v>30</v>
      </c>
      <c r="M21" s="16"/>
      <c r="N21" s="16"/>
      <c r="O21" s="16" t="s">
        <v>37</v>
      </c>
      <c r="P21" s="16"/>
      <c r="Q21" s="16"/>
      <c r="R21" s="16"/>
      <c r="S21" s="16" t="s">
        <v>37</v>
      </c>
      <c r="T21" s="34">
        <v>70</v>
      </c>
      <c r="U21" s="19"/>
    </row>
    <row r="22" spans="1:21" ht="12.75" customHeight="1" x14ac:dyDescent="0.25">
      <c r="A22" s="49">
        <v>17</v>
      </c>
      <c r="B22" s="15" t="s">
        <v>61</v>
      </c>
      <c r="C22" s="22" t="s">
        <v>42</v>
      </c>
      <c r="D22" s="23" t="s">
        <v>63</v>
      </c>
      <c r="E22" s="16"/>
      <c r="F22" s="16"/>
      <c r="G22" s="16" t="s">
        <v>37</v>
      </c>
      <c r="H22" s="16"/>
      <c r="I22" s="16"/>
      <c r="J22" s="16"/>
      <c r="K22" s="16" t="s">
        <v>37</v>
      </c>
      <c r="L22" s="34">
        <v>30</v>
      </c>
      <c r="M22" s="16"/>
      <c r="N22" s="16" t="s">
        <v>37</v>
      </c>
      <c r="O22" s="16"/>
      <c r="P22" s="16"/>
      <c r="Q22" s="16" t="s">
        <v>37</v>
      </c>
      <c r="R22" s="16"/>
      <c r="S22" s="16"/>
      <c r="T22" s="34">
        <v>70</v>
      </c>
      <c r="U22" s="18"/>
    </row>
    <row r="23" spans="1:21" ht="12.75" customHeight="1" x14ac:dyDescent="0.25">
      <c r="A23" s="49">
        <v>18</v>
      </c>
      <c r="B23" s="24" t="s">
        <v>61</v>
      </c>
      <c r="C23" s="22" t="s">
        <v>42</v>
      </c>
      <c r="D23" s="23" t="s">
        <v>64</v>
      </c>
      <c r="E23" s="16"/>
      <c r="F23" s="16" t="s">
        <v>37</v>
      </c>
      <c r="G23" s="16" t="s">
        <v>37</v>
      </c>
      <c r="H23" s="16" t="s">
        <v>37</v>
      </c>
      <c r="I23" s="16"/>
      <c r="J23" s="16"/>
      <c r="K23" s="16" t="s">
        <v>37</v>
      </c>
      <c r="L23" s="34">
        <v>70</v>
      </c>
      <c r="M23" s="16"/>
      <c r="N23" s="16" t="s">
        <v>37</v>
      </c>
      <c r="O23" s="16"/>
      <c r="P23" s="16" t="s">
        <v>37</v>
      </c>
      <c r="Q23" s="16"/>
      <c r="R23" s="16"/>
      <c r="S23" s="16"/>
      <c r="T23" s="34">
        <v>30</v>
      </c>
      <c r="U23" s="19"/>
    </row>
    <row r="24" spans="1:21" ht="12.75" customHeight="1" x14ac:dyDescent="0.25">
      <c r="A24" s="49">
        <v>19</v>
      </c>
      <c r="B24" s="24" t="s">
        <v>61</v>
      </c>
      <c r="C24" s="16" t="s">
        <v>42</v>
      </c>
      <c r="D24" s="17" t="s">
        <v>65</v>
      </c>
      <c r="E24" s="16"/>
      <c r="F24" s="16"/>
      <c r="G24" s="16" t="s">
        <v>37</v>
      </c>
      <c r="H24" s="16"/>
      <c r="I24" s="16"/>
      <c r="J24" s="16"/>
      <c r="K24" s="16" t="s">
        <v>37</v>
      </c>
      <c r="L24" s="34">
        <v>20</v>
      </c>
      <c r="M24" s="16"/>
      <c r="N24" s="16" t="s">
        <v>37</v>
      </c>
      <c r="O24" s="16" t="s">
        <v>37</v>
      </c>
      <c r="P24" s="16"/>
      <c r="Q24" s="16" t="s">
        <v>37</v>
      </c>
      <c r="R24" s="16"/>
      <c r="S24" s="16" t="s">
        <v>37</v>
      </c>
      <c r="T24" s="34">
        <v>80</v>
      </c>
      <c r="U24" s="18"/>
    </row>
    <row r="25" spans="1:21" ht="24.75" customHeight="1" x14ac:dyDescent="0.25">
      <c r="A25" s="49">
        <v>20</v>
      </c>
      <c r="B25" s="208" t="s">
        <v>66</v>
      </c>
      <c r="C25" s="54" t="s">
        <v>42</v>
      </c>
      <c r="D25" s="23" t="s">
        <v>67</v>
      </c>
      <c r="E25" s="16"/>
      <c r="F25" s="16"/>
      <c r="G25" s="16" t="s">
        <v>37</v>
      </c>
      <c r="H25" s="16"/>
      <c r="I25" s="16" t="s">
        <v>37</v>
      </c>
      <c r="J25" s="16"/>
      <c r="K25" s="16" t="s">
        <v>37</v>
      </c>
      <c r="L25" s="34">
        <v>60</v>
      </c>
      <c r="M25" s="16"/>
      <c r="N25" s="16" t="s">
        <v>37</v>
      </c>
      <c r="O25" s="16"/>
      <c r="P25" s="16"/>
      <c r="Q25" s="16" t="s">
        <v>37</v>
      </c>
      <c r="R25" s="16"/>
      <c r="S25" s="16"/>
      <c r="T25" s="34">
        <v>40</v>
      </c>
      <c r="U25" s="19"/>
    </row>
    <row r="26" spans="1:21" ht="25.5" customHeight="1" x14ac:dyDescent="0.25">
      <c r="A26" s="49">
        <v>21</v>
      </c>
      <c r="B26" s="210" t="s">
        <v>66</v>
      </c>
      <c r="C26" s="54" t="s">
        <v>42</v>
      </c>
      <c r="D26" s="23" t="s">
        <v>68</v>
      </c>
      <c r="E26" s="16"/>
      <c r="F26" s="16"/>
      <c r="G26" s="16" t="s">
        <v>37</v>
      </c>
      <c r="H26" s="16"/>
      <c r="I26" s="16"/>
      <c r="J26" s="16"/>
      <c r="K26" s="16" t="s">
        <v>37</v>
      </c>
      <c r="L26" s="34">
        <v>40</v>
      </c>
      <c r="M26" s="16"/>
      <c r="N26" s="16" t="s">
        <v>37</v>
      </c>
      <c r="O26" s="16"/>
      <c r="P26" s="16"/>
      <c r="Q26" s="16" t="s">
        <v>37</v>
      </c>
      <c r="R26" s="16"/>
      <c r="S26" s="16"/>
      <c r="T26" s="34">
        <v>60</v>
      </c>
      <c r="U26" s="18"/>
    </row>
    <row r="27" spans="1:21" ht="12.75" customHeight="1" x14ac:dyDescent="0.25">
      <c r="A27" s="49">
        <v>22</v>
      </c>
      <c r="B27" s="24" t="s">
        <v>69</v>
      </c>
      <c r="C27" s="22" t="s">
        <v>42</v>
      </c>
      <c r="D27" s="23" t="s">
        <v>70</v>
      </c>
      <c r="E27" s="16"/>
      <c r="F27" s="16"/>
      <c r="G27" s="16" t="s">
        <v>37</v>
      </c>
      <c r="H27" s="16"/>
      <c r="I27" s="16"/>
      <c r="J27" s="16"/>
      <c r="K27" s="16" t="s">
        <v>37</v>
      </c>
      <c r="L27" s="34">
        <v>40</v>
      </c>
      <c r="M27" s="16"/>
      <c r="N27" s="16" t="s">
        <v>37</v>
      </c>
      <c r="O27" s="16"/>
      <c r="P27" s="16"/>
      <c r="Q27" s="16" t="s">
        <v>37</v>
      </c>
      <c r="R27" s="16"/>
      <c r="S27" s="16"/>
      <c r="T27" s="34">
        <v>60</v>
      </c>
      <c r="U27" s="19"/>
    </row>
    <row r="28" spans="1:21" ht="12.75" customHeight="1" x14ac:dyDescent="0.25">
      <c r="A28" s="49">
        <v>23</v>
      </c>
      <c r="B28" s="24" t="s">
        <v>66</v>
      </c>
      <c r="C28" s="22" t="s">
        <v>42</v>
      </c>
      <c r="D28" s="23" t="s">
        <v>71</v>
      </c>
      <c r="E28" s="16"/>
      <c r="F28" s="16" t="s">
        <v>37</v>
      </c>
      <c r="G28" s="16"/>
      <c r="H28" s="16"/>
      <c r="I28" s="16" t="s">
        <v>37</v>
      </c>
      <c r="J28" s="16"/>
      <c r="K28" s="16"/>
      <c r="L28" s="34">
        <v>50</v>
      </c>
      <c r="M28" s="16"/>
      <c r="N28" s="16" t="s">
        <v>37</v>
      </c>
      <c r="O28" s="16"/>
      <c r="P28" s="16"/>
      <c r="Q28" s="16" t="s">
        <v>37</v>
      </c>
      <c r="R28" s="16"/>
      <c r="S28" s="16"/>
      <c r="T28" s="34">
        <v>50</v>
      </c>
      <c r="U28" s="18"/>
    </row>
    <row r="29" spans="1:21" ht="12.75" customHeight="1" x14ac:dyDescent="0.25">
      <c r="A29" s="49">
        <v>24</v>
      </c>
      <c r="B29" s="21" t="s">
        <v>72</v>
      </c>
      <c r="C29" s="22" t="s">
        <v>42</v>
      </c>
      <c r="D29" s="23" t="s">
        <v>73</v>
      </c>
      <c r="E29" s="16"/>
      <c r="F29" s="16"/>
      <c r="G29" s="16" t="s">
        <v>37</v>
      </c>
      <c r="H29" s="16"/>
      <c r="I29" s="16"/>
      <c r="J29" s="16"/>
      <c r="K29" s="16" t="s">
        <v>37</v>
      </c>
      <c r="L29" s="34">
        <v>50</v>
      </c>
      <c r="M29" s="16"/>
      <c r="N29" s="16" t="s">
        <v>37</v>
      </c>
      <c r="O29" s="16"/>
      <c r="P29" s="16" t="s">
        <v>37</v>
      </c>
      <c r="Q29" s="16"/>
      <c r="R29" s="16"/>
      <c r="S29" s="16"/>
      <c r="T29" s="34">
        <v>50</v>
      </c>
      <c r="U29" s="19"/>
    </row>
    <row r="30" spans="1:21" ht="12.75" customHeight="1" x14ac:dyDescent="0.25">
      <c r="A30" s="49">
        <v>25</v>
      </c>
      <c r="B30" s="15" t="s">
        <v>74</v>
      </c>
      <c r="C30" s="22" t="s">
        <v>42</v>
      </c>
      <c r="D30" s="23" t="s">
        <v>75</v>
      </c>
      <c r="E30" s="16"/>
      <c r="F30" s="16"/>
      <c r="G30" s="16" t="s">
        <v>37</v>
      </c>
      <c r="H30" s="16"/>
      <c r="I30" s="16"/>
      <c r="J30" s="16"/>
      <c r="K30" s="16" t="s">
        <v>37</v>
      </c>
      <c r="L30" s="34">
        <v>30</v>
      </c>
      <c r="M30" s="16"/>
      <c r="N30" s="16" t="s">
        <v>37</v>
      </c>
      <c r="O30" s="16"/>
      <c r="P30" s="16" t="s">
        <v>37</v>
      </c>
      <c r="Q30" s="16"/>
      <c r="R30" s="16"/>
      <c r="S30" s="16"/>
      <c r="T30" s="34">
        <v>70</v>
      </c>
      <c r="U30" s="18"/>
    </row>
    <row r="31" spans="1:21" ht="12.75" customHeight="1" x14ac:dyDescent="0.25">
      <c r="A31" s="49">
        <v>26</v>
      </c>
      <c r="B31" s="24" t="s">
        <v>74</v>
      </c>
      <c r="C31" s="22" t="s">
        <v>42</v>
      </c>
      <c r="D31" s="23" t="s">
        <v>76</v>
      </c>
      <c r="E31" s="16"/>
      <c r="F31" s="16"/>
      <c r="G31" s="16" t="s">
        <v>37</v>
      </c>
      <c r="H31" s="16"/>
      <c r="I31" s="16"/>
      <c r="J31" s="16"/>
      <c r="K31" s="16" t="s">
        <v>37</v>
      </c>
      <c r="L31" s="34">
        <v>40</v>
      </c>
      <c r="M31" s="16"/>
      <c r="N31" s="16" t="s">
        <v>37</v>
      </c>
      <c r="O31" s="16"/>
      <c r="P31" s="16"/>
      <c r="Q31" s="16" t="s">
        <v>37</v>
      </c>
      <c r="R31" s="16"/>
      <c r="S31" s="16"/>
      <c r="T31" s="34">
        <v>60</v>
      </c>
      <c r="U31" s="19"/>
    </row>
    <row r="32" spans="1:21" ht="24.75" customHeight="1" x14ac:dyDescent="0.25">
      <c r="A32" s="49">
        <v>27</v>
      </c>
      <c r="B32" s="210" t="s">
        <v>72</v>
      </c>
      <c r="C32" s="54" t="s">
        <v>42</v>
      </c>
      <c r="D32" s="23" t="s">
        <v>77</v>
      </c>
      <c r="E32" s="16"/>
      <c r="F32" s="16" t="s">
        <v>37</v>
      </c>
      <c r="G32" s="16" t="s">
        <v>37</v>
      </c>
      <c r="H32" s="16" t="s">
        <v>37</v>
      </c>
      <c r="I32" s="16"/>
      <c r="J32" s="16"/>
      <c r="K32" s="16" t="s">
        <v>37</v>
      </c>
      <c r="L32" s="34">
        <v>55</v>
      </c>
      <c r="M32" s="16"/>
      <c r="N32" s="16" t="s">
        <v>37</v>
      </c>
      <c r="O32" s="16"/>
      <c r="P32" s="16" t="s">
        <v>37</v>
      </c>
      <c r="Q32" s="16"/>
      <c r="R32" s="16"/>
      <c r="S32" s="16"/>
      <c r="T32" s="34">
        <v>45</v>
      </c>
      <c r="U32" s="18"/>
    </row>
    <row r="33" spans="1:21" ht="12.75" customHeight="1" x14ac:dyDescent="0.25">
      <c r="A33" s="49">
        <v>28</v>
      </c>
      <c r="B33" s="21" t="s">
        <v>78</v>
      </c>
      <c r="C33" s="22" t="s">
        <v>42</v>
      </c>
      <c r="D33" s="23" t="s">
        <v>79</v>
      </c>
      <c r="E33" s="16"/>
      <c r="F33" s="16"/>
      <c r="G33" s="16" t="s">
        <v>37</v>
      </c>
      <c r="H33" s="16"/>
      <c r="I33" s="16"/>
      <c r="J33" s="16"/>
      <c r="K33" s="16" t="s">
        <v>37</v>
      </c>
      <c r="L33" s="34">
        <v>50</v>
      </c>
      <c r="M33" s="16"/>
      <c r="N33" s="16" t="s">
        <v>37</v>
      </c>
      <c r="O33" s="16"/>
      <c r="P33" s="16" t="s">
        <v>37</v>
      </c>
      <c r="Q33" s="16"/>
      <c r="R33" s="16"/>
      <c r="S33" s="16"/>
      <c r="T33" s="34">
        <v>50</v>
      </c>
      <c r="U33" s="19"/>
    </row>
    <row r="34" spans="1:21" ht="26.25" customHeight="1" x14ac:dyDescent="0.25">
      <c r="A34" s="49">
        <v>29</v>
      </c>
      <c r="B34" s="210" t="s">
        <v>78</v>
      </c>
      <c r="C34" s="54" t="s">
        <v>42</v>
      </c>
      <c r="D34" s="23" t="s">
        <v>80</v>
      </c>
      <c r="E34" s="16"/>
      <c r="F34" s="16" t="s">
        <v>37</v>
      </c>
      <c r="G34" s="16" t="s">
        <v>37</v>
      </c>
      <c r="H34" s="16" t="s">
        <v>37</v>
      </c>
      <c r="I34" s="16"/>
      <c r="J34" s="16"/>
      <c r="K34" s="16" t="s">
        <v>37</v>
      </c>
      <c r="L34" s="34">
        <v>60</v>
      </c>
      <c r="M34" s="16"/>
      <c r="N34" s="16" t="s">
        <v>37</v>
      </c>
      <c r="O34" s="16"/>
      <c r="P34" s="16" t="s">
        <v>37</v>
      </c>
      <c r="Q34" s="16"/>
      <c r="R34" s="16"/>
      <c r="S34" s="16"/>
      <c r="T34" s="34">
        <v>40</v>
      </c>
      <c r="U34" s="18"/>
    </row>
    <row r="35" spans="1:21" ht="12.75" customHeight="1" x14ac:dyDescent="0.25">
      <c r="A35" s="49">
        <v>30</v>
      </c>
      <c r="B35" s="21" t="s">
        <v>50</v>
      </c>
      <c r="C35" s="22" t="s">
        <v>42</v>
      </c>
      <c r="D35" s="23" t="s">
        <v>81</v>
      </c>
      <c r="E35" s="16"/>
      <c r="F35" s="16" t="s">
        <v>37</v>
      </c>
      <c r="G35" s="16"/>
      <c r="H35" s="16" t="s">
        <v>37</v>
      </c>
      <c r="I35" s="16"/>
      <c r="J35" s="16"/>
      <c r="K35" s="16"/>
      <c r="L35" s="34">
        <v>40</v>
      </c>
      <c r="M35" s="16"/>
      <c r="N35" s="16" t="s">
        <v>37</v>
      </c>
      <c r="O35" s="16"/>
      <c r="P35" s="16" t="s">
        <v>37</v>
      </c>
      <c r="Q35" s="16"/>
      <c r="R35" s="16"/>
      <c r="S35" s="16"/>
      <c r="T35" s="34">
        <v>60</v>
      </c>
      <c r="U35" s="19"/>
    </row>
    <row r="36" spans="1:21" ht="12.75" customHeight="1" x14ac:dyDescent="0.25">
      <c r="A36" s="49">
        <v>31</v>
      </c>
      <c r="B36" s="15" t="s">
        <v>50</v>
      </c>
      <c r="C36" s="22" t="s">
        <v>42</v>
      </c>
      <c r="D36" s="23" t="s">
        <v>82</v>
      </c>
      <c r="E36" s="16"/>
      <c r="F36" s="16" t="s">
        <v>37</v>
      </c>
      <c r="G36" s="16"/>
      <c r="H36" s="16" t="s">
        <v>37</v>
      </c>
      <c r="I36" s="16"/>
      <c r="J36" s="16"/>
      <c r="K36" s="16"/>
      <c r="L36" s="34">
        <v>50</v>
      </c>
      <c r="M36" s="17"/>
      <c r="N36" s="16" t="s">
        <v>37</v>
      </c>
      <c r="O36" s="17"/>
      <c r="P36" s="16" t="s">
        <v>37</v>
      </c>
      <c r="Q36" s="17"/>
      <c r="R36" s="17"/>
      <c r="S36" s="17"/>
      <c r="T36" s="34">
        <v>50</v>
      </c>
      <c r="U36" s="18"/>
    </row>
    <row r="37" spans="1:21" ht="25.5" customHeight="1" x14ac:dyDescent="0.25">
      <c r="A37" s="49">
        <v>32</v>
      </c>
      <c r="B37" s="210" t="s">
        <v>50</v>
      </c>
      <c r="C37" s="54" t="s">
        <v>42</v>
      </c>
      <c r="D37" s="23" t="s">
        <v>83</v>
      </c>
      <c r="E37" s="16"/>
      <c r="F37" s="16" t="s">
        <v>37</v>
      </c>
      <c r="G37" s="16" t="s">
        <v>37</v>
      </c>
      <c r="H37" s="16"/>
      <c r="I37" s="16" t="s">
        <v>37</v>
      </c>
      <c r="J37" s="16"/>
      <c r="K37" s="16" t="s">
        <v>37</v>
      </c>
      <c r="L37" s="34">
        <v>60</v>
      </c>
      <c r="M37" s="17"/>
      <c r="N37" s="16" t="s">
        <v>37</v>
      </c>
      <c r="O37" s="17"/>
      <c r="P37" s="16" t="s">
        <v>37</v>
      </c>
      <c r="Q37" s="17"/>
      <c r="R37" s="17"/>
      <c r="S37" s="17"/>
      <c r="T37" s="34">
        <v>40</v>
      </c>
      <c r="U37" s="19"/>
    </row>
    <row r="38" spans="1:21" ht="12.75" customHeight="1" x14ac:dyDescent="0.25">
      <c r="A38" s="49">
        <v>33</v>
      </c>
      <c r="B38" s="24" t="s">
        <v>50</v>
      </c>
      <c r="C38" s="22" t="s">
        <v>42</v>
      </c>
      <c r="D38" s="23" t="s">
        <v>84</v>
      </c>
      <c r="E38" s="16"/>
      <c r="F38" s="16"/>
      <c r="G38" s="16" t="s">
        <v>37</v>
      </c>
      <c r="H38" s="16"/>
      <c r="I38" s="16"/>
      <c r="J38" s="16"/>
      <c r="K38" s="16" t="s">
        <v>37</v>
      </c>
      <c r="L38" s="34">
        <v>35</v>
      </c>
      <c r="M38" s="17"/>
      <c r="N38" s="16" t="s">
        <v>37</v>
      </c>
      <c r="O38" s="17"/>
      <c r="P38" s="16" t="s">
        <v>37</v>
      </c>
      <c r="Q38" s="17"/>
      <c r="R38" s="17"/>
      <c r="S38" s="17"/>
      <c r="T38" s="34">
        <v>65</v>
      </c>
      <c r="U38" s="18"/>
    </row>
    <row r="39" spans="1:21" ht="12.75" customHeight="1" x14ac:dyDescent="0.25">
      <c r="A39" s="49">
        <v>34</v>
      </c>
      <c r="B39" s="21" t="s">
        <v>85</v>
      </c>
      <c r="C39" s="22" t="s">
        <v>42</v>
      </c>
      <c r="D39" s="23" t="s">
        <v>86</v>
      </c>
      <c r="E39" s="16"/>
      <c r="F39" s="16" t="s">
        <v>37</v>
      </c>
      <c r="G39" s="16"/>
      <c r="H39" s="16" t="s">
        <v>37</v>
      </c>
      <c r="I39" s="16"/>
      <c r="J39" s="16"/>
      <c r="K39" s="16"/>
      <c r="L39" s="34">
        <v>50</v>
      </c>
      <c r="M39" s="17"/>
      <c r="N39" s="16" t="s">
        <v>37</v>
      </c>
      <c r="O39" s="17"/>
      <c r="P39" s="16" t="s">
        <v>37</v>
      </c>
      <c r="Q39" s="17"/>
      <c r="R39" s="17"/>
      <c r="S39" s="17"/>
      <c r="T39" s="34">
        <v>50</v>
      </c>
      <c r="U39" s="19"/>
    </row>
    <row r="40" spans="1:21" ht="12.75" customHeight="1" x14ac:dyDescent="0.25">
      <c r="A40" s="49">
        <v>35</v>
      </c>
      <c r="B40" s="25" t="s">
        <v>85</v>
      </c>
      <c r="C40" s="207" t="s">
        <v>42</v>
      </c>
      <c r="D40" s="26" t="s">
        <v>87</v>
      </c>
      <c r="E40" s="35"/>
      <c r="F40" s="35"/>
      <c r="G40" s="35" t="s">
        <v>37</v>
      </c>
      <c r="H40" s="35"/>
      <c r="I40" s="35"/>
      <c r="J40" s="35"/>
      <c r="K40" s="35" t="s">
        <v>37</v>
      </c>
      <c r="L40" s="37">
        <v>30</v>
      </c>
      <c r="M40" s="36"/>
      <c r="N40" s="35" t="s">
        <v>37</v>
      </c>
      <c r="O40" s="36"/>
      <c r="P40" s="35" t="s">
        <v>37</v>
      </c>
      <c r="Q40" s="36" t="s">
        <v>37</v>
      </c>
      <c r="R40" s="36"/>
      <c r="S40" s="36" t="s">
        <v>37</v>
      </c>
      <c r="T40" s="37">
        <v>70</v>
      </c>
      <c r="U40" s="18"/>
    </row>
    <row r="41" spans="1:21" ht="12.75" customHeight="1" x14ac:dyDescent="0.25">
      <c r="A41" s="49">
        <v>36</v>
      </c>
      <c r="B41" s="25" t="s">
        <v>85</v>
      </c>
      <c r="C41" s="207" t="s">
        <v>42</v>
      </c>
      <c r="D41" s="26" t="s">
        <v>88</v>
      </c>
      <c r="E41" s="35"/>
      <c r="F41" s="35" t="s">
        <v>37</v>
      </c>
      <c r="G41" s="35"/>
      <c r="H41" s="35" t="s">
        <v>37</v>
      </c>
      <c r="I41" s="35"/>
      <c r="J41" s="35"/>
      <c r="K41" s="35"/>
      <c r="L41" s="37">
        <v>50</v>
      </c>
      <c r="M41" s="36"/>
      <c r="N41" s="35" t="s">
        <v>37</v>
      </c>
      <c r="O41" s="36"/>
      <c r="P41" s="35" t="s">
        <v>37</v>
      </c>
      <c r="Q41" s="36"/>
      <c r="R41" s="36"/>
      <c r="S41" s="36"/>
      <c r="T41" s="37">
        <v>50</v>
      </c>
      <c r="U41" s="19"/>
    </row>
    <row r="42" spans="1:21" ht="15" customHeight="1" x14ac:dyDescent="0.25">
      <c r="A42" s="276" t="s">
        <v>89</v>
      </c>
      <c r="B42" s="277"/>
      <c r="C42" s="277"/>
      <c r="D42" s="277"/>
      <c r="E42" s="41">
        <v>0</v>
      </c>
      <c r="F42" s="42">
        <v>17</v>
      </c>
      <c r="G42" s="41">
        <v>23</v>
      </c>
      <c r="H42" s="42">
        <v>13</v>
      </c>
      <c r="I42" s="41">
        <v>5</v>
      </c>
      <c r="J42" s="42">
        <v>0</v>
      </c>
      <c r="K42" s="41">
        <v>23</v>
      </c>
      <c r="L42" s="41"/>
      <c r="M42" s="41">
        <v>1</v>
      </c>
      <c r="N42" s="42">
        <v>35</v>
      </c>
      <c r="O42" s="41">
        <v>2</v>
      </c>
      <c r="P42" s="42">
        <v>25</v>
      </c>
      <c r="Q42" s="41">
        <v>13</v>
      </c>
      <c r="R42" s="41">
        <v>0</v>
      </c>
      <c r="S42" s="41">
        <v>3</v>
      </c>
      <c r="T42" s="41"/>
    </row>
    <row r="43" spans="1:21" ht="15" customHeight="1" x14ac:dyDescent="0.25">
      <c r="A43" s="278" t="s">
        <v>14</v>
      </c>
      <c r="B43" s="277"/>
      <c r="C43" s="277"/>
      <c r="D43" s="277"/>
      <c r="E43" s="43">
        <f>SUM(E42/36*100)</f>
        <v>0</v>
      </c>
      <c r="F43" s="43">
        <f t="shared" ref="F43:K43" si="0">SUM(F42/36*100)</f>
        <v>47.222222222222221</v>
      </c>
      <c r="G43" s="43">
        <f t="shared" si="0"/>
        <v>63.888888888888886</v>
      </c>
      <c r="H43" s="43">
        <f t="shared" si="0"/>
        <v>36.111111111111107</v>
      </c>
      <c r="I43" s="43">
        <f t="shared" si="0"/>
        <v>13.888888888888889</v>
      </c>
      <c r="J43" s="43">
        <f t="shared" si="0"/>
        <v>0</v>
      </c>
      <c r="K43" s="43">
        <f t="shared" si="0"/>
        <v>63.888888888888886</v>
      </c>
      <c r="L43" s="44"/>
      <c r="M43" s="43">
        <f t="shared" ref="M43:S43" si="1">SUM(M42/36*100)</f>
        <v>2.7777777777777777</v>
      </c>
      <c r="N43" s="43">
        <f t="shared" si="1"/>
        <v>97.222222222222214</v>
      </c>
      <c r="O43" s="43">
        <f t="shared" si="1"/>
        <v>5.5555555555555554</v>
      </c>
      <c r="P43" s="43">
        <f t="shared" si="1"/>
        <v>69.444444444444443</v>
      </c>
      <c r="Q43" s="43">
        <f t="shared" si="1"/>
        <v>36.111111111111107</v>
      </c>
      <c r="R43" s="43">
        <f t="shared" si="1"/>
        <v>0</v>
      </c>
      <c r="S43" s="43">
        <f t="shared" si="1"/>
        <v>8.3333333333333321</v>
      </c>
      <c r="T43" s="45"/>
    </row>
    <row r="44" spans="1:21" x14ac:dyDescent="0.25">
      <c r="A44" s="276" t="s">
        <v>90</v>
      </c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46">
        <f>AVERAGE(L6:L41)</f>
        <v>40.833333333333336</v>
      </c>
      <c r="M44" s="276"/>
      <c r="N44" s="276"/>
      <c r="O44" s="276"/>
      <c r="P44" s="276"/>
      <c r="Q44" s="276"/>
      <c r="R44" s="276"/>
      <c r="S44" s="276"/>
      <c r="T44" s="46">
        <f>AVERAGE(T6:T41)</f>
        <v>59.166666666666664</v>
      </c>
    </row>
  </sheetData>
  <mergeCells count="17">
    <mergeCell ref="A44:K44"/>
    <mergeCell ref="M44:S44"/>
    <mergeCell ref="A1:T1"/>
    <mergeCell ref="A2:A5"/>
    <mergeCell ref="B2:B5"/>
    <mergeCell ref="C2:C5"/>
    <mergeCell ref="D2:D5"/>
    <mergeCell ref="E2:L3"/>
    <mergeCell ref="M2:T3"/>
    <mergeCell ref="E4:G4"/>
    <mergeCell ref="H4:K4"/>
    <mergeCell ref="L4:L5"/>
    <mergeCell ref="M4:O4"/>
    <mergeCell ref="P4:S4"/>
    <mergeCell ref="T4:T5"/>
    <mergeCell ref="A42:D42"/>
    <mergeCell ref="A43:D43"/>
  </mergeCells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8"/>
  <sheetViews>
    <sheetView topLeftCell="A182" workbookViewId="0">
      <selection sqref="A1:T216"/>
    </sheetView>
  </sheetViews>
  <sheetFormatPr defaultRowHeight="15" x14ac:dyDescent="0.25"/>
  <cols>
    <col min="1" max="1" width="4.5703125" style="18" customWidth="1"/>
    <col min="2" max="2" width="9.28515625" style="18" customWidth="1"/>
    <col min="3" max="3" width="6.7109375" style="18" customWidth="1"/>
    <col min="4" max="4" width="43.5703125" customWidth="1"/>
    <col min="5" max="20" width="4.7109375" style="87" customWidth="1"/>
    <col min="257" max="257" width="5.7109375" customWidth="1"/>
    <col min="258" max="258" width="10.7109375" customWidth="1"/>
    <col min="259" max="259" width="6.7109375" customWidth="1"/>
    <col min="260" max="260" width="45.42578125" customWidth="1"/>
    <col min="261" max="276" width="6.7109375" customWidth="1"/>
    <col min="513" max="513" width="5.7109375" customWidth="1"/>
    <col min="514" max="514" width="10.7109375" customWidth="1"/>
    <col min="515" max="515" width="6.7109375" customWidth="1"/>
    <col min="516" max="516" width="45.42578125" customWidth="1"/>
    <col min="517" max="532" width="6.7109375" customWidth="1"/>
    <col min="769" max="769" width="5.7109375" customWidth="1"/>
    <col min="770" max="770" width="10.7109375" customWidth="1"/>
    <col min="771" max="771" width="6.7109375" customWidth="1"/>
    <col min="772" max="772" width="45.42578125" customWidth="1"/>
    <col min="773" max="788" width="6.7109375" customWidth="1"/>
    <col min="1025" max="1025" width="5.7109375" customWidth="1"/>
    <col min="1026" max="1026" width="10.7109375" customWidth="1"/>
    <col min="1027" max="1027" width="6.7109375" customWidth="1"/>
    <col min="1028" max="1028" width="45.42578125" customWidth="1"/>
    <col min="1029" max="1044" width="6.7109375" customWidth="1"/>
    <col min="1281" max="1281" width="5.7109375" customWidth="1"/>
    <col min="1282" max="1282" width="10.7109375" customWidth="1"/>
    <col min="1283" max="1283" width="6.7109375" customWidth="1"/>
    <col min="1284" max="1284" width="45.42578125" customWidth="1"/>
    <col min="1285" max="1300" width="6.7109375" customWidth="1"/>
    <col min="1537" max="1537" width="5.7109375" customWidth="1"/>
    <col min="1538" max="1538" width="10.7109375" customWidth="1"/>
    <col min="1539" max="1539" width="6.7109375" customWidth="1"/>
    <col min="1540" max="1540" width="45.42578125" customWidth="1"/>
    <col min="1541" max="1556" width="6.7109375" customWidth="1"/>
    <col min="1793" max="1793" width="5.7109375" customWidth="1"/>
    <col min="1794" max="1794" width="10.7109375" customWidth="1"/>
    <col min="1795" max="1795" width="6.7109375" customWidth="1"/>
    <col min="1796" max="1796" width="45.42578125" customWidth="1"/>
    <col min="1797" max="1812" width="6.7109375" customWidth="1"/>
    <col min="2049" max="2049" width="5.7109375" customWidth="1"/>
    <col min="2050" max="2050" width="10.7109375" customWidth="1"/>
    <col min="2051" max="2051" width="6.7109375" customWidth="1"/>
    <col min="2052" max="2052" width="45.42578125" customWidth="1"/>
    <col min="2053" max="2068" width="6.7109375" customWidth="1"/>
    <col min="2305" max="2305" width="5.7109375" customWidth="1"/>
    <col min="2306" max="2306" width="10.7109375" customWidth="1"/>
    <col min="2307" max="2307" width="6.7109375" customWidth="1"/>
    <col min="2308" max="2308" width="45.42578125" customWidth="1"/>
    <col min="2309" max="2324" width="6.7109375" customWidth="1"/>
    <col min="2561" max="2561" width="5.7109375" customWidth="1"/>
    <col min="2562" max="2562" width="10.7109375" customWidth="1"/>
    <col min="2563" max="2563" width="6.7109375" customWidth="1"/>
    <col min="2564" max="2564" width="45.42578125" customWidth="1"/>
    <col min="2565" max="2580" width="6.7109375" customWidth="1"/>
    <col min="2817" max="2817" width="5.7109375" customWidth="1"/>
    <col min="2818" max="2818" width="10.7109375" customWidth="1"/>
    <col min="2819" max="2819" width="6.7109375" customWidth="1"/>
    <col min="2820" max="2820" width="45.42578125" customWidth="1"/>
    <col min="2821" max="2836" width="6.7109375" customWidth="1"/>
    <col min="3073" max="3073" width="5.7109375" customWidth="1"/>
    <col min="3074" max="3074" width="10.7109375" customWidth="1"/>
    <col min="3075" max="3075" width="6.7109375" customWidth="1"/>
    <col min="3076" max="3076" width="45.42578125" customWidth="1"/>
    <col min="3077" max="3092" width="6.7109375" customWidth="1"/>
    <col min="3329" max="3329" width="5.7109375" customWidth="1"/>
    <col min="3330" max="3330" width="10.7109375" customWidth="1"/>
    <col min="3331" max="3331" width="6.7109375" customWidth="1"/>
    <col min="3332" max="3332" width="45.42578125" customWidth="1"/>
    <col min="3333" max="3348" width="6.7109375" customWidth="1"/>
    <col min="3585" max="3585" width="5.7109375" customWidth="1"/>
    <col min="3586" max="3586" width="10.7109375" customWidth="1"/>
    <col min="3587" max="3587" width="6.7109375" customWidth="1"/>
    <col min="3588" max="3588" width="45.42578125" customWidth="1"/>
    <col min="3589" max="3604" width="6.7109375" customWidth="1"/>
    <col min="3841" max="3841" width="5.7109375" customWidth="1"/>
    <col min="3842" max="3842" width="10.7109375" customWidth="1"/>
    <col min="3843" max="3843" width="6.7109375" customWidth="1"/>
    <col min="3844" max="3844" width="45.42578125" customWidth="1"/>
    <col min="3845" max="3860" width="6.7109375" customWidth="1"/>
    <col min="4097" max="4097" width="5.7109375" customWidth="1"/>
    <col min="4098" max="4098" width="10.7109375" customWidth="1"/>
    <col min="4099" max="4099" width="6.7109375" customWidth="1"/>
    <col min="4100" max="4100" width="45.42578125" customWidth="1"/>
    <col min="4101" max="4116" width="6.7109375" customWidth="1"/>
    <col min="4353" max="4353" width="5.7109375" customWidth="1"/>
    <col min="4354" max="4354" width="10.7109375" customWidth="1"/>
    <col min="4355" max="4355" width="6.7109375" customWidth="1"/>
    <col min="4356" max="4356" width="45.42578125" customWidth="1"/>
    <col min="4357" max="4372" width="6.7109375" customWidth="1"/>
    <col min="4609" max="4609" width="5.7109375" customWidth="1"/>
    <col min="4610" max="4610" width="10.7109375" customWidth="1"/>
    <col min="4611" max="4611" width="6.7109375" customWidth="1"/>
    <col min="4612" max="4612" width="45.42578125" customWidth="1"/>
    <col min="4613" max="4628" width="6.7109375" customWidth="1"/>
    <col min="4865" max="4865" width="5.7109375" customWidth="1"/>
    <col min="4866" max="4866" width="10.7109375" customWidth="1"/>
    <col min="4867" max="4867" width="6.7109375" customWidth="1"/>
    <col min="4868" max="4868" width="45.42578125" customWidth="1"/>
    <col min="4869" max="4884" width="6.7109375" customWidth="1"/>
    <col min="5121" max="5121" width="5.7109375" customWidth="1"/>
    <col min="5122" max="5122" width="10.7109375" customWidth="1"/>
    <col min="5123" max="5123" width="6.7109375" customWidth="1"/>
    <col min="5124" max="5124" width="45.42578125" customWidth="1"/>
    <col min="5125" max="5140" width="6.7109375" customWidth="1"/>
    <col min="5377" max="5377" width="5.7109375" customWidth="1"/>
    <col min="5378" max="5378" width="10.7109375" customWidth="1"/>
    <col min="5379" max="5379" width="6.7109375" customWidth="1"/>
    <col min="5380" max="5380" width="45.42578125" customWidth="1"/>
    <col min="5381" max="5396" width="6.7109375" customWidth="1"/>
    <col min="5633" max="5633" width="5.7109375" customWidth="1"/>
    <col min="5634" max="5634" width="10.7109375" customWidth="1"/>
    <col min="5635" max="5635" width="6.7109375" customWidth="1"/>
    <col min="5636" max="5636" width="45.42578125" customWidth="1"/>
    <col min="5637" max="5652" width="6.7109375" customWidth="1"/>
    <col min="5889" max="5889" width="5.7109375" customWidth="1"/>
    <col min="5890" max="5890" width="10.7109375" customWidth="1"/>
    <col min="5891" max="5891" width="6.7109375" customWidth="1"/>
    <col min="5892" max="5892" width="45.42578125" customWidth="1"/>
    <col min="5893" max="5908" width="6.7109375" customWidth="1"/>
    <col min="6145" max="6145" width="5.7109375" customWidth="1"/>
    <col min="6146" max="6146" width="10.7109375" customWidth="1"/>
    <col min="6147" max="6147" width="6.7109375" customWidth="1"/>
    <col min="6148" max="6148" width="45.42578125" customWidth="1"/>
    <col min="6149" max="6164" width="6.7109375" customWidth="1"/>
    <col min="6401" max="6401" width="5.7109375" customWidth="1"/>
    <col min="6402" max="6402" width="10.7109375" customWidth="1"/>
    <col min="6403" max="6403" width="6.7109375" customWidth="1"/>
    <col min="6404" max="6404" width="45.42578125" customWidth="1"/>
    <col min="6405" max="6420" width="6.7109375" customWidth="1"/>
    <col min="6657" max="6657" width="5.7109375" customWidth="1"/>
    <col min="6658" max="6658" width="10.7109375" customWidth="1"/>
    <col min="6659" max="6659" width="6.7109375" customWidth="1"/>
    <col min="6660" max="6660" width="45.42578125" customWidth="1"/>
    <col min="6661" max="6676" width="6.7109375" customWidth="1"/>
    <col min="6913" max="6913" width="5.7109375" customWidth="1"/>
    <col min="6914" max="6914" width="10.7109375" customWidth="1"/>
    <col min="6915" max="6915" width="6.7109375" customWidth="1"/>
    <col min="6916" max="6916" width="45.42578125" customWidth="1"/>
    <col min="6917" max="6932" width="6.7109375" customWidth="1"/>
    <col min="7169" max="7169" width="5.7109375" customWidth="1"/>
    <col min="7170" max="7170" width="10.7109375" customWidth="1"/>
    <col min="7171" max="7171" width="6.7109375" customWidth="1"/>
    <col min="7172" max="7172" width="45.42578125" customWidth="1"/>
    <col min="7173" max="7188" width="6.7109375" customWidth="1"/>
    <col min="7425" max="7425" width="5.7109375" customWidth="1"/>
    <col min="7426" max="7426" width="10.7109375" customWidth="1"/>
    <col min="7427" max="7427" width="6.7109375" customWidth="1"/>
    <col min="7428" max="7428" width="45.42578125" customWidth="1"/>
    <col min="7429" max="7444" width="6.7109375" customWidth="1"/>
    <col min="7681" max="7681" width="5.7109375" customWidth="1"/>
    <col min="7682" max="7682" width="10.7109375" customWidth="1"/>
    <col min="7683" max="7683" width="6.7109375" customWidth="1"/>
    <col min="7684" max="7684" width="45.42578125" customWidth="1"/>
    <col min="7685" max="7700" width="6.7109375" customWidth="1"/>
    <col min="7937" max="7937" width="5.7109375" customWidth="1"/>
    <col min="7938" max="7938" width="10.7109375" customWidth="1"/>
    <col min="7939" max="7939" width="6.7109375" customWidth="1"/>
    <col min="7940" max="7940" width="45.42578125" customWidth="1"/>
    <col min="7941" max="7956" width="6.7109375" customWidth="1"/>
    <col min="8193" max="8193" width="5.7109375" customWidth="1"/>
    <col min="8194" max="8194" width="10.7109375" customWidth="1"/>
    <col min="8195" max="8195" width="6.7109375" customWidth="1"/>
    <col min="8196" max="8196" width="45.42578125" customWidth="1"/>
    <col min="8197" max="8212" width="6.7109375" customWidth="1"/>
    <col min="8449" max="8449" width="5.7109375" customWidth="1"/>
    <col min="8450" max="8450" width="10.7109375" customWidth="1"/>
    <col min="8451" max="8451" width="6.7109375" customWidth="1"/>
    <col min="8452" max="8452" width="45.42578125" customWidth="1"/>
    <col min="8453" max="8468" width="6.7109375" customWidth="1"/>
    <col min="8705" max="8705" width="5.7109375" customWidth="1"/>
    <col min="8706" max="8706" width="10.7109375" customWidth="1"/>
    <col min="8707" max="8707" width="6.7109375" customWidth="1"/>
    <col min="8708" max="8708" width="45.42578125" customWidth="1"/>
    <col min="8709" max="8724" width="6.7109375" customWidth="1"/>
    <col min="8961" max="8961" width="5.7109375" customWidth="1"/>
    <col min="8962" max="8962" width="10.7109375" customWidth="1"/>
    <col min="8963" max="8963" width="6.7109375" customWidth="1"/>
    <col min="8964" max="8964" width="45.42578125" customWidth="1"/>
    <col min="8965" max="8980" width="6.7109375" customWidth="1"/>
    <col min="9217" max="9217" width="5.7109375" customWidth="1"/>
    <col min="9218" max="9218" width="10.7109375" customWidth="1"/>
    <col min="9219" max="9219" width="6.7109375" customWidth="1"/>
    <col min="9220" max="9220" width="45.42578125" customWidth="1"/>
    <col min="9221" max="9236" width="6.7109375" customWidth="1"/>
    <col min="9473" max="9473" width="5.7109375" customWidth="1"/>
    <col min="9474" max="9474" width="10.7109375" customWidth="1"/>
    <col min="9475" max="9475" width="6.7109375" customWidth="1"/>
    <col min="9476" max="9476" width="45.42578125" customWidth="1"/>
    <col min="9477" max="9492" width="6.7109375" customWidth="1"/>
    <col min="9729" max="9729" width="5.7109375" customWidth="1"/>
    <col min="9730" max="9730" width="10.7109375" customWidth="1"/>
    <col min="9731" max="9731" width="6.7109375" customWidth="1"/>
    <col min="9732" max="9732" width="45.42578125" customWidth="1"/>
    <col min="9733" max="9748" width="6.7109375" customWidth="1"/>
    <col min="9985" max="9985" width="5.7109375" customWidth="1"/>
    <col min="9986" max="9986" width="10.7109375" customWidth="1"/>
    <col min="9987" max="9987" width="6.7109375" customWidth="1"/>
    <col min="9988" max="9988" width="45.42578125" customWidth="1"/>
    <col min="9989" max="10004" width="6.7109375" customWidth="1"/>
    <col min="10241" max="10241" width="5.7109375" customWidth="1"/>
    <col min="10242" max="10242" width="10.7109375" customWidth="1"/>
    <col min="10243" max="10243" width="6.7109375" customWidth="1"/>
    <col min="10244" max="10244" width="45.42578125" customWidth="1"/>
    <col min="10245" max="10260" width="6.7109375" customWidth="1"/>
    <col min="10497" max="10497" width="5.7109375" customWidth="1"/>
    <col min="10498" max="10498" width="10.7109375" customWidth="1"/>
    <col min="10499" max="10499" width="6.7109375" customWidth="1"/>
    <col min="10500" max="10500" width="45.42578125" customWidth="1"/>
    <col min="10501" max="10516" width="6.7109375" customWidth="1"/>
    <col min="10753" max="10753" width="5.7109375" customWidth="1"/>
    <col min="10754" max="10754" width="10.7109375" customWidth="1"/>
    <col min="10755" max="10755" width="6.7109375" customWidth="1"/>
    <col min="10756" max="10756" width="45.42578125" customWidth="1"/>
    <col min="10757" max="10772" width="6.7109375" customWidth="1"/>
    <col min="11009" max="11009" width="5.7109375" customWidth="1"/>
    <col min="11010" max="11010" width="10.7109375" customWidth="1"/>
    <col min="11011" max="11011" width="6.7109375" customWidth="1"/>
    <col min="11012" max="11012" width="45.42578125" customWidth="1"/>
    <col min="11013" max="11028" width="6.7109375" customWidth="1"/>
    <col min="11265" max="11265" width="5.7109375" customWidth="1"/>
    <col min="11266" max="11266" width="10.7109375" customWidth="1"/>
    <col min="11267" max="11267" width="6.7109375" customWidth="1"/>
    <col min="11268" max="11268" width="45.42578125" customWidth="1"/>
    <col min="11269" max="11284" width="6.7109375" customWidth="1"/>
    <col min="11521" max="11521" width="5.7109375" customWidth="1"/>
    <col min="11522" max="11522" width="10.7109375" customWidth="1"/>
    <col min="11523" max="11523" width="6.7109375" customWidth="1"/>
    <col min="11524" max="11524" width="45.42578125" customWidth="1"/>
    <col min="11525" max="11540" width="6.7109375" customWidth="1"/>
    <col min="11777" max="11777" width="5.7109375" customWidth="1"/>
    <col min="11778" max="11778" width="10.7109375" customWidth="1"/>
    <col min="11779" max="11779" width="6.7109375" customWidth="1"/>
    <col min="11780" max="11780" width="45.42578125" customWidth="1"/>
    <col min="11781" max="11796" width="6.7109375" customWidth="1"/>
    <col min="12033" max="12033" width="5.7109375" customWidth="1"/>
    <col min="12034" max="12034" width="10.7109375" customWidth="1"/>
    <col min="12035" max="12035" width="6.7109375" customWidth="1"/>
    <col min="12036" max="12036" width="45.42578125" customWidth="1"/>
    <col min="12037" max="12052" width="6.7109375" customWidth="1"/>
    <col min="12289" max="12289" width="5.7109375" customWidth="1"/>
    <col min="12290" max="12290" width="10.7109375" customWidth="1"/>
    <col min="12291" max="12291" width="6.7109375" customWidth="1"/>
    <col min="12292" max="12292" width="45.42578125" customWidth="1"/>
    <col min="12293" max="12308" width="6.7109375" customWidth="1"/>
    <col min="12545" max="12545" width="5.7109375" customWidth="1"/>
    <col min="12546" max="12546" width="10.7109375" customWidth="1"/>
    <col min="12547" max="12547" width="6.7109375" customWidth="1"/>
    <col min="12548" max="12548" width="45.42578125" customWidth="1"/>
    <col min="12549" max="12564" width="6.7109375" customWidth="1"/>
    <col min="12801" max="12801" width="5.7109375" customWidth="1"/>
    <col min="12802" max="12802" width="10.7109375" customWidth="1"/>
    <col min="12803" max="12803" width="6.7109375" customWidth="1"/>
    <col min="12804" max="12804" width="45.42578125" customWidth="1"/>
    <col min="12805" max="12820" width="6.7109375" customWidth="1"/>
    <col min="13057" max="13057" width="5.7109375" customWidth="1"/>
    <col min="13058" max="13058" width="10.7109375" customWidth="1"/>
    <col min="13059" max="13059" width="6.7109375" customWidth="1"/>
    <col min="13060" max="13060" width="45.42578125" customWidth="1"/>
    <col min="13061" max="13076" width="6.7109375" customWidth="1"/>
    <col min="13313" max="13313" width="5.7109375" customWidth="1"/>
    <col min="13314" max="13314" width="10.7109375" customWidth="1"/>
    <col min="13315" max="13315" width="6.7109375" customWidth="1"/>
    <col min="13316" max="13316" width="45.42578125" customWidth="1"/>
    <col min="13317" max="13332" width="6.7109375" customWidth="1"/>
    <col min="13569" max="13569" width="5.7109375" customWidth="1"/>
    <col min="13570" max="13570" width="10.7109375" customWidth="1"/>
    <col min="13571" max="13571" width="6.7109375" customWidth="1"/>
    <col min="13572" max="13572" width="45.42578125" customWidth="1"/>
    <col min="13573" max="13588" width="6.7109375" customWidth="1"/>
    <col min="13825" max="13825" width="5.7109375" customWidth="1"/>
    <col min="13826" max="13826" width="10.7109375" customWidth="1"/>
    <col min="13827" max="13827" width="6.7109375" customWidth="1"/>
    <col min="13828" max="13828" width="45.42578125" customWidth="1"/>
    <col min="13829" max="13844" width="6.7109375" customWidth="1"/>
    <col min="14081" max="14081" width="5.7109375" customWidth="1"/>
    <col min="14082" max="14082" width="10.7109375" customWidth="1"/>
    <col min="14083" max="14083" width="6.7109375" customWidth="1"/>
    <col min="14084" max="14084" width="45.42578125" customWidth="1"/>
    <col min="14085" max="14100" width="6.7109375" customWidth="1"/>
    <col min="14337" max="14337" width="5.7109375" customWidth="1"/>
    <col min="14338" max="14338" width="10.7109375" customWidth="1"/>
    <col min="14339" max="14339" width="6.7109375" customWidth="1"/>
    <col min="14340" max="14340" width="45.42578125" customWidth="1"/>
    <col min="14341" max="14356" width="6.7109375" customWidth="1"/>
    <col min="14593" max="14593" width="5.7109375" customWidth="1"/>
    <col min="14594" max="14594" width="10.7109375" customWidth="1"/>
    <col min="14595" max="14595" width="6.7109375" customWidth="1"/>
    <col min="14596" max="14596" width="45.42578125" customWidth="1"/>
    <col min="14597" max="14612" width="6.7109375" customWidth="1"/>
    <col min="14849" max="14849" width="5.7109375" customWidth="1"/>
    <col min="14850" max="14850" width="10.7109375" customWidth="1"/>
    <col min="14851" max="14851" width="6.7109375" customWidth="1"/>
    <col min="14852" max="14852" width="45.42578125" customWidth="1"/>
    <col min="14853" max="14868" width="6.7109375" customWidth="1"/>
    <col min="15105" max="15105" width="5.7109375" customWidth="1"/>
    <col min="15106" max="15106" width="10.7109375" customWidth="1"/>
    <col min="15107" max="15107" width="6.7109375" customWidth="1"/>
    <col min="15108" max="15108" width="45.42578125" customWidth="1"/>
    <col min="15109" max="15124" width="6.7109375" customWidth="1"/>
    <col min="15361" max="15361" width="5.7109375" customWidth="1"/>
    <col min="15362" max="15362" width="10.7109375" customWidth="1"/>
    <col min="15363" max="15363" width="6.7109375" customWidth="1"/>
    <col min="15364" max="15364" width="45.42578125" customWidth="1"/>
    <col min="15365" max="15380" width="6.7109375" customWidth="1"/>
    <col min="15617" max="15617" width="5.7109375" customWidth="1"/>
    <col min="15618" max="15618" width="10.7109375" customWidth="1"/>
    <col min="15619" max="15619" width="6.7109375" customWidth="1"/>
    <col min="15620" max="15620" width="45.42578125" customWidth="1"/>
    <col min="15621" max="15636" width="6.7109375" customWidth="1"/>
    <col min="15873" max="15873" width="5.7109375" customWidth="1"/>
    <col min="15874" max="15874" width="10.7109375" customWidth="1"/>
    <col min="15875" max="15875" width="6.7109375" customWidth="1"/>
    <col min="15876" max="15876" width="45.42578125" customWidth="1"/>
    <col min="15877" max="15892" width="6.7109375" customWidth="1"/>
    <col min="16129" max="16129" width="5.7109375" customWidth="1"/>
    <col min="16130" max="16130" width="10.7109375" customWidth="1"/>
    <col min="16131" max="16131" width="6.7109375" customWidth="1"/>
    <col min="16132" max="16132" width="45.42578125" customWidth="1"/>
    <col min="16133" max="16148" width="6.7109375" customWidth="1"/>
  </cols>
  <sheetData>
    <row r="1" spans="1:22" ht="15" customHeight="1" x14ac:dyDescent="0.25">
      <c r="A1" s="288" t="s">
        <v>318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</row>
    <row r="2" spans="1:22" ht="12" customHeight="1" x14ac:dyDescent="0.25">
      <c r="A2" s="290" t="s">
        <v>107</v>
      </c>
      <c r="B2" s="290" t="s">
        <v>23</v>
      </c>
      <c r="C2" s="290" t="s">
        <v>24</v>
      </c>
      <c r="D2" s="292" t="s">
        <v>25</v>
      </c>
      <c r="E2" s="280" t="s">
        <v>1</v>
      </c>
      <c r="F2" s="280"/>
      <c r="G2" s="280"/>
      <c r="H2" s="280"/>
      <c r="I2" s="280"/>
      <c r="J2" s="280"/>
      <c r="K2" s="280"/>
      <c r="L2" s="280"/>
      <c r="M2" s="281" t="s">
        <v>2</v>
      </c>
      <c r="N2" s="281"/>
      <c r="O2" s="281"/>
      <c r="P2" s="281"/>
      <c r="Q2" s="281"/>
      <c r="R2" s="281"/>
      <c r="S2" s="281"/>
      <c r="T2" s="281"/>
      <c r="U2" s="286"/>
      <c r="V2" s="286"/>
    </row>
    <row r="3" spans="1:22" ht="7.5" customHeight="1" x14ac:dyDescent="0.25">
      <c r="A3" s="290"/>
      <c r="B3" s="290"/>
      <c r="C3" s="290"/>
      <c r="D3" s="292"/>
      <c r="E3" s="280"/>
      <c r="F3" s="280"/>
      <c r="G3" s="280"/>
      <c r="H3" s="280"/>
      <c r="I3" s="280"/>
      <c r="J3" s="280"/>
      <c r="K3" s="280"/>
      <c r="L3" s="280"/>
      <c r="M3" s="281"/>
      <c r="N3" s="281"/>
      <c r="O3" s="281"/>
      <c r="P3" s="281"/>
      <c r="Q3" s="281"/>
      <c r="R3" s="281"/>
      <c r="S3" s="281"/>
      <c r="T3" s="281"/>
      <c r="U3" s="286"/>
      <c r="V3" s="286"/>
    </row>
    <row r="4" spans="1:22" ht="16.5" customHeight="1" x14ac:dyDescent="0.25">
      <c r="A4" s="290"/>
      <c r="B4" s="290"/>
      <c r="C4" s="290"/>
      <c r="D4" s="292"/>
      <c r="E4" s="280" t="s">
        <v>4</v>
      </c>
      <c r="F4" s="282"/>
      <c r="G4" s="282"/>
      <c r="H4" s="280" t="s">
        <v>26</v>
      </c>
      <c r="I4" s="282"/>
      <c r="J4" s="282"/>
      <c r="K4" s="282"/>
      <c r="L4" s="283" t="s">
        <v>27</v>
      </c>
      <c r="M4" s="269" t="s">
        <v>4</v>
      </c>
      <c r="N4" s="270"/>
      <c r="O4" s="270"/>
      <c r="P4" s="271" t="s">
        <v>26</v>
      </c>
      <c r="Q4" s="272"/>
      <c r="R4" s="272"/>
      <c r="S4" s="273"/>
      <c r="T4" s="274" t="s">
        <v>27</v>
      </c>
      <c r="U4" s="287"/>
      <c r="V4" s="287"/>
    </row>
    <row r="5" spans="1:22" ht="46.5" customHeight="1" x14ac:dyDescent="0.25">
      <c r="A5" s="291"/>
      <c r="B5" s="291"/>
      <c r="C5" s="291"/>
      <c r="D5" s="293"/>
      <c r="E5" s="38" t="s">
        <v>28</v>
      </c>
      <c r="F5" s="38" t="s">
        <v>29</v>
      </c>
      <c r="G5" s="38" t="s">
        <v>30</v>
      </c>
      <c r="H5" s="39" t="s">
        <v>31</v>
      </c>
      <c r="I5" s="39" t="s">
        <v>32</v>
      </c>
      <c r="J5" s="39" t="s">
        <v>33</v>
      </c>
      <c r="K5" s="39" t="s">
        <v>30</v>
      </c>
      <c r="L5" s="284"/>
      <c r="M5" s="40" t="s">
        <v>28</v>
      </c>
      <c r="N5" s="40" t="s">
        <v>29</v>
      </c>
      <c r="O5" s="40" t="s">
        <v>30</v>
      </c>
      <c r="P5" s="40" t="s">
        <v>31</v>
      </c>
      <c r="Q5" s="40" t="s">
        <v>32</v>
      </c>
      <c r="R5" s="40" t="s">
        <v>33</v>
      </c>
      <c r="S5" s="40" t="s">
        <v>30</v>
      </c>
      <c r="T5" s="275"/>
      <c r="U5" s="287"/>
      <c r="V5" s="287"/>
    </row>
    <row r="6" spans="1:22" ht="12.75" customHeight="1" x14ac:dyDescent="0.25">
      <c r="A6" s="88">
        <v>1</v>
      </c>
      <c r="B6" s="63" t="s">
        <v>108</v>
      </c>
      <c r="C6" s="63" t="s">
        <v>109</v>
      </c>
      <c r="D6" s="64" t="s">
        <v>110</v>
      </c>
      <c r="E6" s="65" t="s">
        <v>111</v>
      </c>
      <c r="F6" s="65" t="s">
        <v>111</v>
      </c>
      <c r="G6" s="65" t="s">
        <v>111</v>
      </c>
      <c r="H6" s="65" t="s">
        <v>111</v>
      </c>
      <c r="I6" s="65"/>
      <c r="J6" s="65" t="s">
        <v>111</v>
      </c>
      <c r="K6" s="65" t="s">
        <v>111</v>
      </c>
      <c r="L6" s="65">
        <v>100</v>
      </c>
      <c r="M6" s="65"/>
      <c r="N6" s="65"/>
      <c r="O6" s="65"/>
      <c r="P6" s="65"/>
      <c r="Q6" s="65"/>
      <c r="R6" s="65"/>
      <c r="S6" s="65"/>
      <c r="T6" s="65">
        <v>0</v>
      </c>
    </row>
    <row r="7" spans="1:22" ht="12.75" customHeight="1" x14ac:dyDescent="0.25">
      <c r="A7" s="88">
        <v>2</v>
      </c>
      <c r="B7" s="63" t="s">
        <v>108</v>
      </c>
      <c r="C7" s="63" t="s">
        <v>109</v>
      </c>
      <c r="D7" s="64" t="s">
        <v>112</v>
      </c>
      <c r="E7" s="65" t="s">
        <v>111</v>
      </c>
      <c r="F7" s="65"/>
      <c r="G7" s="65"/>
      <c r="H7" s="65"/>
      <c r="I7" s="65"/>
      <c r="J7" s="65" t="s">
        <v>111</v>
      </c>
      <c r="K7" s="65"/>
      <c r="L7" s="65">
        <v>70</v>
      </c>
      <c r="M7" s="65"/>
      <c r="N7" s="65" t="s">
        <v>111</v>
      </c>
      <c r="O7" s="65"/>
      <c r="P7" s="65" t="s">
        <v>111</v>
      </c>
      <c r="Q7" s="65"/>
      <c r="R7" s="65"/>
      <c r="S7" s="65"/>
      <c r="T7" s="65">
        <v>30</v>
      </c>
    </row>
    <row r="8" spans="1:22" ht="12.75" customHeight="1" x14ac:dyDescent="0.25">
      <c r="A8" s="88">
        <v>3</v>
      </c>
      <c r="B8" s="63" t="s">
        <v>108</v>
      </c>
      <c r="C8" s="63" t="s">
        <v>109</v>
      </c>
      <c r="D8" s="64" t="s">
        <v>113</v>
      </c>
      <c r="E8" s="65"/>
      <c r="F8" s="65" t="s">
        <v>111</v>
      </c>
      <c r="G8" s="65" t="s">
        <v>111</v>
      </c>
      <c r="H8" s="65" t="s">
        <v>111</v>
      </c>
      <c r="I8" s="65"/>
      <c r="J8" s="65"/>
      <c r="K8" s="65" t="s">
        <v>111</v>
      </c>
      <c r="L8" s="65">
        <v>50</v>
      </c>
      <c r="M8" s="65"/>
      <c r="N8" s="65" t="s">
        <v>111</v>
      </c>
      <c r="O8" s="65"/>
      <c r="P8" s="65" t="s">
        <v>111</v>
      </c>
      <c r="Q8" s="65"/>
      <c r="R8" s="65"/>
      <c r="S8" s="65"/>
      <c r="T8" s="65">
        <v>50</v>
      </c>
    </row>
    <row r="9" spans="1:22" ht="12.75" customHeight="1" x14ac:dyDescent="0.25">
      <c r="A9" s="88">
        <v>4</v>
      </c>
      <c r="B9" s="63" t="s">
        <v>108</v>
      </c>
      <c r="C9" s="63" t="s">
        <v>109</v>
      </c>
      <c r="D9" s="64" t="s">
        <v>114</v>
      </c>
      <c r="E9" s="65"/>
      <c r="F9" s="65" t="s">
        <v>111</v>
      </c>
      <c r="G9" s="65"/>
      <c r="H9" s="65" t="s">
        <v>111</v>
      </c>
      <c r="I9" s="65"/>
      <c r="J9" s="65"/>
      <c r="K9" s="65"/>
      <c r="L9" s="65">
        <v>40</v>
      </c>
      <c r="M9" s="65" t="s">
        <v>111</v>
      </c>
      <c r="N9" s="65"/>
      <c r="O9" s="65"/>
      <c r="P9" s="65"/>
      <c r="Q9" s="65"/>
      <c r="R9" s="65" t="s">
        <v>111</v>
      </c>
      <c r="S9" s="65"/>
      <c r="T9" s="65">
        <v>60</v>
      </c>
    </row>
    <row r="10" spans="1:22" ht="12.75" customHeight="1" x14ac:dyDescent="0.25">
      <c r="A10" s="88">
        <v>5</v>
      </c>
      <c r="B10" s="63" t="s">
        <v>108</v>
      </c>
      <c r="C10" s="63" t="s">
        <v>109</v>
      </c>
      <c r="D10" s="64" t="s">
        <v>115</v>
      </c>
      <c r="E10" s="65"/>
      <c r="F10" s="65" t="s">
        <v>111</v>
      </c>
      <c r="G10" s="65"/>
      <c r="H10" s="65" t="s">
        <v>111</v>
      </c>
      <c r="I10" s="65" t="s">
        <v>111</v>
      </c>
      <c r="J10" s="65"/>
      <c r="K10" s="65"/>
      <c r="L10" s="65">
        <v>100</v>
      </c>
      <c r="M10" s="65"/>
      <c r="N10" s="65"/>
      <c r="O10" s="65"/>
      <c r="P10" s="65"/>
      <c r="Q10" s="65"/>
      <c r="R10" s="65"/>
      <c r="S10" s="65"/>
      <c r="T10" s="65">
        <v>0</v>
      </c>
    </row>
    <row r="11" spans="1:22" ht="12.75" customHeight="1" x14ac:dyDescent="0.25">
      <c r="A11" s="88">
        <v>6</v>
      </c>
      <c r="B11" s="63" t="s">
        <v>108</v>
      </c>
      <c r="C11" s="63" t="s">
        <v>109</v>
      </c>
      <c r="D11" s="64" t="s">
        <v>116</v>
      </c>
      <c r="E11" s="65"/>
      <c r="F11" s="65" t="s">
        <v>111</v>
      </c>
      <c r="G11" s="65" t="s">
        <v>111</v>
      </c>
      <c r="H11" s="65" t="s">
        <v>111</v>
      </c>
      <c r="I11" s="65"/>
      <c r="J11" s="65"/>
      <c r="K11" s="65" t="s">
        <v>111</v>
      </c>
      <c r="L11" s="65">
        <v>100</v>
      </c>
      <c r="M11" s="65"/>
      <c r="N11" s="65"/>
      <c r="O11" s="65"/>
      <c r="P11" s="65"/>
      <c r="Q11" s="65"/>
      <c r="R11" s="65"/>
      <c r="S11" s="65"/>
      <c r="T11" s="65">
        <v>0</v>
      </c>
    </row>
    <row r="12" spans="1:22" ht="12.75" customHeight="1" x14ac:dyDescent="0.25">
      <c r="A12" s="88">
        <v>7</v>
      </c>
      <c r="B12" s="63" t="s">
        <v>108</v>
      </c>
      <c r="C12" s="63" t="s">
        <v>109</v>
      </c>
      <c r="D12" s="64" t="s">
        <v>117</v>
      </c>
      <c r="E12" s="65"/>
      <c r="F12" s="65" t="s">
        <v>111</v>
      </c>
      <c r="G12" s="65" t="s">
        <v>111</v>
      </c>
      <c r="H12" s="65" t="s">
        <v>111</v>
      </c>
      <c r="I12" s="65"/>
      <c r="J12" s="65"/>
      <c r="K12" s="65" t="s">
        <v>111</v>
      </c>
      <c r="L12" s="65">
        <v>100</v>
      </c>
      <c r="M12" s="65"/>
      <c r="N12" s="65"/>
      <c r="O12" s="65"/>
      <c r="P12" s="65"/>
      <c r="Q12" s="65"/>
      <c r="R12" s="65"/>
      <c r="S12" s="65"/>
      <c r="T12" s="65">
        <v>0</v>
      </c>
    </row>
    <row r="13" spans="1:22" ht="12.75" customHeight="1" x14ac:dyDescent="0.25">
      <c r="A13" s="88">
        <v>8</v>
      </c>
      <c r="B13" s="63" t="s">
        <v>108</v>
      </c>
      <c r="C13" s="63" t="s">
        <v>109</v>
      </c>
      <c r="D13" s="64" t="s">
        <v>118</v>
      </c>
      <c r="E13" s="65" t="s">
        <v>111</v>
      </c>
      <c r="F13" s="65"/>
      <c r="G13" s="65" t="s">
        <v>111</v>
      </c>
      <c r="H13" s="65"/>
      <c r="I13" s="65"/>
      <c r="J13" s="65" t="s">
        <v>111</v>
      </c>
      <c r="K13" s="65" t="s">
        <v>111</v>
      </c>
      <c r="L13" s="65">
        <v>100</v>
      </c>
      <c r="M13" s="65"/>
      <c r="N13" s="65"/>
      <c r="O13" s="65"/>
      <c r="P13" s="65"/>
      <c r="Q13" s="65"/>
      <c r="R13" s="65"/>
      <c r="S13" s="65"/>
      <c r="T13" s="65">
        <v>0</v>
      </c>
    </row>
    <row r="14" spans="1:22" ht="12.75" customHeight="1" x14ac:dyDescent="0.25">
      <c r="A14" s="88">
        <v>9</v>
      </c>
      <c r="B14" s="63" t="s">
        <v>108</v>
      </c>
      <c r="C14" s="63" t="s">
        <v>109</v>
      </c>
      <c r="D14" s="64" t="s">
        <v>119</v>
      </c>
      <c r="E14" s="65"/>
      <c r="F14" s="65" t="s">
        <v>111</v>
      </c>
      <c r="G14" s="65"/>
      <c r="H14" s="65" t="s">
        <v>111</v>
      </c>
      <c r="I14" s="65"/>
      <c r="J14" s="65"/>
      <c r="K14" s="65"/>
      <c r="L14" s="65">
        <v>50</v>
      </c>
      <c r="M14" s="65"/>
      <c r="N14" s="65" t="s">
        <v>111</v>
      </c>
      <c r="O14" s="65"/>
      <c r="P14" s="65" t="s">
        <v>111</v>
      </c>
      <c r="Q14" s="65"/>
      <c r="R14" s="65"/>
      <c r="S14" s="65"/>
      <c r="T14" s="65">
        <v>50</v>
      </c>
    </row>
    <row r="15" spans="1:22" ht="12.75" customHeight="1" x14ac:dyDescent="0.25">
      <c r="A15" s="88">
        <v>10</v>
      </c>
      <c r="B15" s="63" t="s">
        <v>108</v>
      </c>
      <c r="C15" s="63" t="s">
        <v>109</v>
      </c>
      <c r="D15" s="64" t="s">
        <v>120</v>
      </c>
      <c r="E15" s="65"/>
      <c r="F15" s="65" t="s">
        <v>111</v>
      </c>
      <c r="G15" s="65"/>
      <c r="H15" s="65" t="s">
        <v>111</v>
      </c>
      <c r="I15" s="65"/>
      <c r="J15" s="65"/>
      <c r="K15" s="65"/>
      <c r="L15" s="65">
        <v>50</v>
      </c>
      <c r="M15" s="65"/>
      <c r="N15" s="65"/>
      <c r="O15" s="65" t="s">
        <v>111</v>
      </c>
      <c r="P15" s="65"/>
      <c r="Q15" s="65"/>
      <c r="R15" s="65"/>
      <c r="S15" s="65" t="s">
        <v>111</v>
      </c>
      <c r="T15" s="65">
        <v>50</v>
      </c>
    </row>
    <row r="16" spans="1:22" ht="12.75" customHeight="1" x14ac:dyDescent="0.25">
      <c r="A16" s="88">
        <v>11</v>
      </c>
      <c r="B16" s="63" t="s">
        <v>108</v>
      </c>
      <c r="C16" s="63" t="s">
        <v>109</v>
      </c>
      <c r="D16" s="64" t="s">
        <v>121</v>
      </c>
      <c r="E16" s="65"/>
      <c r="F16" s="66" t="s">
        <v>111</v>
      </c>
      <c r="G16" s="66"/>
      <c r="H16" s="66" t="s">
        <v>111</v>
      </c>
      <c r="I16" s="66"/>
      <c r="J16" s="66"/>
      <c r="K16" s="66"/>
      <c r="L16" s="66">
        <v>30</v>
      </c>
      <c r="M16" s="66" t="s">
        <v>111</v>
      </c>
      <c r="N16" s="66"/>
      <c r="O16" s="66"/>
      <c r="P16" s="66"/>
      <c r="Q16" s="66"/>
      <c r="R16" s="66" t="s">
        <v>111</v>
      </c>
      <c r="S16" s="66"/>
      <c r="T16" s="66">
        <v>70</v>
      </c>
    </row>
    <row r="17" spans="1:20" ht="12.75" customHeight="1" x14ac:dyDescent="0.25">
      <c r="A17" s="88">
        <v>12</v>
      </c>
      <c r="B17" s="63" t="s">
        <v>108</v>
      </c>
      <c r="C17" s="63" t="s">
        <v>122</v>
      </c>
      <c r="D17" s="64" t="s">
        <v>123</v>
      </c>
      <c r="E17" s="65"/>
      <c r="F17" s="65" t="s">
        <v>111</v>
      </c>
      <c r="G17" s="65" t="s">
        <v>111</v>
      </c>
      <c r="H17" s="65" t="s">
        <v>111</v>
      </c>
      <c r="I17" s="65"/>
      <c r="J17" s="65"/>
      <c r="K17" s="65" t="s">
        <v>111</v>
      </c>
      <c r="L17" s="65">
        <v>40</v>
      </c>
      <c r="M17" s="65" t="s">
        <v>111</v>
      </c>
      <c r="N17" s="65"/>
      <c r="O17" s="65"/>
      <c r="P17" s="65"/>
      <c r="Q17" s="65"/>
      <c r="R17" s="65" t="s">
        <v>111</v>
      </c>
      <c r="S17" s="65"/>
      <c r="T17" s="65">
        <v>60</v>
      </c>
    </row>
    <row r="18" spans="1:20" ht="12.75" customHeight="1" x14ac:dyDescent="0.25">
      <c r="A18" s="88">
        <v>13</v>
      </c>
      <c r="B18" s="63" t="s">
        <v>108</v>
      </c>
      <c r="C18" s="63" t="s">
        <v>122</v>
      </c>
      <c r="D18" s="64" t="s">
        <v>124</v>
      </c>
      <c r="E18" s="65"/>
      <c r="F18" s="65" t="s">
        <v>111</v>
      </c>
      <c r="G18" s="65"/>
      <c r="H18" s="65"/>
      <c r="I18" s="65"/>
      <c r="J18" s="65"/>
      <c r="K18" s="65" t="s">
        <v>111</v>
      </c>
      <c r="L18" s="65">
        <v>100</v>
      </c>
      <c r="M18" s="65"/>
      <c r="N18" s="65"/>
      <c r="O18" s="65"/>
      <c r="P18" s="65"/>
      <c r="Q18" s="65"/>
      <c r="R18" s="65"/>
      <c r="S18" s="65"/>
      <c r="T18" s="65">
        <v>0</v>
      </c>
    </row>
    <row r="19" spans="1:20" ht="12.75" customHeight="1" x14ac:dyDescent="0.25">
      <c r="A19" s="88">
        <v>14</v>
      </c>
      <c r="B19" s="63" t="s">
        <v>108</v>
      </c>
      <c r="C19" s="63" t="s">
        <v>122</v>
      </c>
      <c r="D19" s="64" t="s">
        <v>125</v>
      </c>
      <c r="E19" s="66"/>
      <c r="F19" s="65"/>
      <c r="G19" s="65" t="s">
        <v>111</v>
      </c>
      <c r="H19" s="65"/>
      <c r="I19" s="65"/>
      <c r="J19" s="65"/>
      <c r="K19" s="65" t="s">
        <v>111</v>
      </c>
      <c r="L19" s="65">
        <v>40</v>
      </c>
      <c r="M19" s="65" t="s">
        <v>111</v>
      </c>
      <c r="N19" s="65"/>
      <c r="O19" s="65"/>
      <c r="P19" s="65"/>
      <c r="Q19" s="65"/>
      <c r="R19" s="65" t="s">
        <v>111</v>
      </c>
      <c r="S19" s="65"/>
      <c r="T19" s="65">
        <v>60</v>
      </c>
    </row>
    <row r="20" spans="1:20" ht="12.75" customHeight="1" x14ac:dyDescent="0.25">
      <c r="A20" s="88">
        <v>15</v>
      </c>
      <c r="B20" s="63" t="s">
        <v>108</v>
      </c>
      <c r="C20" s="63" t="s">
        <v>122</v>
      </c>
      <c r="D20" s="64" t="s">
        <v>126</v>
      </c>
      <c r="E20" s="65"/>
      <c r="F20" s="65"/>
      <c r="G20" s="65" t="s">
        <v>111</v>
      </c>
      <c r="H20" s="65"/>
      <c r="I20" s="65"/>
      <c r="J20" s="65"/>
      <c r="K20" s="65" t="s">
        <v>111</v>
      </c>
      <c r="L20" s="65">
        <v>50</v>
      </c>
      <c r="M20" s="65" t="s">
        <v>111</v>
      </c>
      <c r="N20" s="65"/>
      <c r="O20" s="65"/>
      <c r="P20" s="65"/>
      <c r="Q20" s="65"/>
      <c r="R20" s="65" t="s">
        <v>111</v>
      </c>
      <c r="S20" s="65"/>
      <c r="T20" s="65">
        <v>50</v>
      </c>
    </row>
    <row r="21" spans="1:20" ht="12.75" customHeight="1" x14ac:dyDescent="0.25">
      <c r="A21" s="88">
        <v>16</v>
      </c>
      <c r="B21" s="63" t="s">
        <v>108</v>
      </c>
      <c r="C21" s="63" t="s">
        <v>122</v>
      </c>
      <c r="D21" s="64" t="s">
        <v>127</v>
      </c>
      <c r="E21" s="65"/>
      <c r="F21" s="65" t="s">
        <v>111</v>
      </c>
      <c r="G21" s="65"/>
      <c r="H21" s="65" t="s">
        <v>111</v>
      </c>
      <c r="I21" s="65"/>
      <c r="J21" s="65"/>
      <c r="K21" s="65"/>
      <c r="L21" s="65">
        <v>20</v>
      </c>
      <c r="M21" s="65"/>
      <c r="N21" s="65"/>
      <c r="O21" s="65" t="s">
        <v>111</v>
      </c>
      <c r="P21" s="65"/>
      <c r="Q21" s="65"/>
      <c r="R21" s="65"/>
      <c r="S21" s="65" t="s">
        <v>111</v>
      </c>
      <c r="T21" s="65">
        <v>80</v>
      </c>
    </row>
    <row r="22" spans="1:20" ht="12.75" customHeight="1" x14ac:dyDescent="0.25">
      <c r="A22" s="88">
        <v>17</v>
      </c>
      <c r="B22" s="62" t="s">
        <v>128</v>
      </c>
      <c r="C22" s="62" t="s">
        <v>109</v>
      </c>
      <c r="D22" s="67" t="s">
        <v>129</v>
      </c>
      <c r="E22" s="65"/>
      <c r="F22" s="65" t="s">
        <v>111</v>
      </c>
      <c r="G22" s="65"/>
      <c r="H22" s="65" t="s">
        <v>111</v>
      </c>
      <c r="I22" s="65"/>
      <c r="J22" s="65"/>
      <c r="K22" s="65"/>
      <c r="L22" s="65">
        <v>50</v>
      </c>
      <c r="M22" s="65"/>
      <c r="N22" s="65"/>
      <c r="O22" s="65" t="s">
        <v>111</v>
      </c>
      <c r="P22" s="65"/>
      <c r="Q22" s="65"/>
      <c r="R22" s="65"/>
      <c r="S22" s="65" t="s">
        <v>111</v>
      </c>
      <c r="T22" s="65">
        <v>50</v>
      </c>
    </row>
    <row r="23" spans="1:20" ht="12.75" customHeight="1" x14ac:dyDescent="0.25">
      <c r="A23" s="88">
        <v>18</v>
      </c>
      <c r="B23" s="62" t="s">
        <v>128</v>
      </c>
      <c r="C23" s="62" t="s">
        <v>109</v>
      </c>
      <c r="D23" s="67" t="s">
        <v>130</v>
      </c>
      <c r="E23" s="65"/>
      <c r="F23" s="65" t="s">
        <v>111</v>
      </c>
      <c r="G23" s="65"/>
      <c r="H23" s="65" t="s">
        <v>111</v>
      </c>
      <c r="I23" s="65"/>
      <c r="J23" s="65"/>
      <c r="K23" s="65"/>
      <c r="L23" s="65">
        <v>50</v>
      </c>
      <c r="M23" s="65"/>
      <c r="N23" s="65" t="s">
        <v>111</v>
      </c>
      <c r="O23" s="65"/>
      <c r="P23" s="65" t="s">
        <v>111</v>
      </c>
      <c r="Q23" s="65"/>
      <c r="R23" s="65"/>
      <c r="S23" s="65"/>
      <c r="T23" s="65">
        <v>50</v>
      </c>
    </row>
    <row r="24" spans="1:20" ht="12.75" customHeight="1" x14ac:dyDescent="0.25">
      <c r="A24" s="88">
        <v>19</v>
      </c>
      <c r="B24" s="62" t="s">
        <v>128</v>
      </c>
      <c r="C24" s="62" t="s">
        <v>109</v>
      </c>
      <c r="D24" s="67" t="s">
        <v>131</v>
      </c>
      <c r="E24" s="65"/>
      <c r="F24" s="65"/>
      <c r="G24" s="65"/>
      <c r="H24" s="65"/>
      <c r="I24" s="65"/>
      <c r="J24" s="65"/>
      <c r="K24" s="65"/>
      <c r="L24" s="65">
        <v>0</v>
      </c>
      <c r="M24" s="65"/>
      <c r="N24" s="65" t="s">
        <v>111</v>
      </c>
      <c r="O24" s="65"/>
      <c r="P24" s="65" t="s">
        <v>111</v>
      </c>
      <c r="Q24" s="65"/>
      <c r="R24" s="65"/>
      <c r="S24" s="65"/>
      <c r="T24" s="65">
        <v>100</v>
      </c>
    </row>
    <row r="25" spans="1:20" ht="12.75" customHeight="1" x14ac:dyDescent="0.25">
      <c r="A25" s="88">
        <v>20</v>
      </c>
      <c r="B25" s="62" t="s">
        <v>128</v>
      </c>
      <c r="C25" s="62" t="s">
        <v>109</v>
      </c>
      <c r="D25" s="67" t="s">
        <v>132</v>
      </c>
      <c r="E25" s="65"/>
      <c r="F25" s="65"/>
      <c r="G25" s="65" t="s">
        <v>111</v>
      </c>
      <c r="H25" s="65"/>
      <c r="I25" s="65"/>
      <c r="J25" s="65"/>
      <c r="K25" s="65" t="s">
        <v>111</v>
      </c>
      <c r="L25" s="65">
        <v>100</v>
      </c>
      <c r="M25" s="65"/>
      <c r="N25" s="65"/>
      <c r="O25" s="65"/>
      <c r="P25" s="65"/>
      <c r="Q25" s="65"/>
      <c r="R25" s="65"/>
      <c r="S25" s="65"/>
      <c r="T25" s="65">
        <v>0</v>
      </c>
    </row>
    <row r="26" spans="1:20" ht="12.75" customHeight="1" x14ac:dyDescent="0.25">
      <c r="A26" s="88">
        <v>21</v>
      </c>
      <c r="B26" s="62" t="s">
        <v>128</v>
      </c>
      <c r="C26" s="62" t="s">
        <v>109</v>
      </c>
      <c r="D26" s="67" t="s">
        <v>133</v>
      </c>
      <c r="E26" s="65"/>
      <c r="F26" s="65" t="s">
        <v>111</v>
      </c>
      <c r="G26" s="65"/>
      <c r="H26" s="65" t="s">
        <v>111</v>
      </c>
      <c r="I26" s="65"/>
      <c r="J26" s="65"/>
      <c r="K26" s="65"/>
      <c r="L26" s="65">
        <v>100</v>
      </c>
      <c r="M26" s="65"/>
      <c r="N26" s="65"/>
      <c r="O26" s="65"/>
      <c r="P26" s="65"/>
      <c r="Q26" s="65"/>
      <c r="R26" s="65"/>
      <c r="S26" s="65"/>
      <c r="T26" s="65">
        <v>0</v>
      </c>
    </row>
    <row r="27" spans="1:20" ht="12.75" customHeight="1" x14ac:dyDescent="0.25">
      <c r="A27" s="88">
        <v>22</v>
      </c>
      <c r="B27" s="62" t="s">
        <v>128</v>
      </c>
      <c r="C27" s="62" t="s">
        <v>109</v>
      </c>
      <c r="D27" s="67" t="s">
        <v>134</v>
      </c>
      <c r="E27" s="65"/>
      <c r="F27" s="65"/>
      <c r="G27" s="65" t="s">
        <v>111</v>
      </c>
      <c r="H27" s="65"/>
      <c r="I27" s="65"/>
      <c r="J27" s="65"/>
      <c r="K27" s="65" t="s">
        <v>111</v>
      </c>
      <c r="L27" s="65">
        <v>100</v>
      </c>
      <c r="M27" s="65"/>
      <c r="N27" s="65"/>
      <c r="O27" s="65"/>
      <c r="P27" s="65"/>
      <c r="Q27" s="65"/>
      <c r="R27" s="65"/>
      <c r="S27" s="65"/>
      <c r="T27" s="65">
        <v>0</v>
      </c>
    </row>
    <row r="28" spans="1:20" ht="12.75" customHeight="1" x14ac:dyDescent="0.25">
      <c r="A28" s="88">
        <v>23</v>
      </c>
      <c r="B28" s="62" t="s">
        <v>128</v>
      </c>
      <c r="C28" s="62" t="s">
        <v>109</v>
      </c>
      <c r="D28" s="67" t="s">
        <v>135</v>
      </c>
      <c r="E28" s="65"/>
      <c r="F28" s="65"/>
      <c r="G28" s="65" t="s">
        <v>111</v>
      </c>
      <c r="H28" s="65"/>
      <c r="I28" s="65"/>
      <c r="J28" s="65"/>
      <c r="K28" s="65" t="s">
        <v>111</v>
      </c>
      <c r="L28" s="65">
        <v>100</v>
      </c>
      <c r="M28" s="65"/>
      <c r="N28" s="65"/>
      <c r="O28" s="65"/>
      <c r="P28" s="65"/>
      <c r="Q28" s="65"/>
      <c r="R28" s="65"/>
      <c r="S28" s="65"/>
      <c r="T28" s="65">
        <v>0</v>
      </c>
    </row>
    <row r="29" spans="1:20" ht="12.75" customHeight="1" x14ac:dyDescent="0.25">
      <c r="A29" s="88">
        <v>24</v>
      </c>
      <c r="B29" s="62" t="s">
        <v>128</v>
      </c>
      <c r="C29" s="62" t="s">
        <v>122</v>
      </c>
      <c r="D29" s="67" t="s">
        <v>136</v>
      </c>
      <c r="E29" s="65"/>
      <c r="F29" s="65"/>
      <c r="G29" s="65" t="s">
        <v>111</v>
      </c>
      <c r="H29" s="65"/>
      <c r="I29" s="65"/>
      <c r="J29" s="65"/>
      <c r="K29" s="65" t="s">
        <v>111</v>
      </c>
      <c r="L29" s="65">
        <v>50</v>
      </c>
      <c r="M29" s="65"/>
      <c r="N29" s="65" t="s">
        <v>111</v>
      </c>
      <c r="O29" s="65"/>
      <c r="P29" s="65" t="s">
        <v>111</v>
      </c>
      <c r="Q29" s="65"/>
      <c r="R29" s="65"/>
      <c r="S29" s="65"/>
      <c r="T29" s="65">
        <v>50</v>
      </c>
    </row>
    <row r="30" spans="1:20" ht="12.75" customHeight="1" x14ac:dyDescent="0.25">
      <c r="A30" s="88">
        <v>25</v>
      </c>
      <c r="B30" s="62" t="s">
        <v>128</v>
      </c>
      <c r="C30" s="62" t="s">
        <v>122</v>
      </c>
      <c r="D30" s="67" t="s">
        <v>137</v>
      </c>
      <c r="E30" s="65"/>
      <c r="F30" s="65"/>
      <c r="G30" s="65" t="s">
        <v>111</v>
      </c>
      <c r="H30" s="65"/>
      <c r="I30" s="65"/>
      <c r="J30" s="65"/>
      <c r="K30" s="65" t="s">
        <v>111</v>
      </c>
      <c r="L30" s="65">
        <v>30</v>
      </c>
      <c r="M30" s="65"/>
      <c r="N30" s="65" t="s">
        <v>111</v>
      </c>
      <c r="O30" s="65"/>
      <c r="P30" s="65"/>
      <c r="Q30" s="65" t="s">
        <v>111</v>
      </c>
      <c r="R30" s="65"/>
      <c r="S30" s="65"/>
      <c r="T30" s="65">
        <v>70</v>
      </c>
    </row>
    <row r="31" spans="1:20" ht="12.75" customHeight="1" x14ac:dyDescent="0.25">
      <c r="A31" s="88">
        <v>26</v>
      </c>
      <c r="B31" s="62" t="s">
        <v>128</v>
      </c>
      <c r="C31" s="62" t="s">
        <v>122</v>
      </c>
      <c r="D31" s="67" t="s">
        <v>138</v>
      </c>
      <c r="E31" s="65"/>
      <c r="F31" s="65" t="s">
        <v>111</v>
      </c>
      <c r="G31" s="65" t="s">
        <v>111</v>
      </c>
      <c r="H31" s="65" t="s">
        <v>111</v>
      </c>
      <c r="I31" s="65"/>
      <c r="J31" s="65"/>
      <c r="K31" s="65" t="s">
        <v>111</v>
      </c>
      <c r="L31" s="65">
        <v>100</v>
      </c>
      <c r="M31" s="65"/>
      <c r="N31" s="65"/>
      <c r="O31" s="65"/>
      <c r="P31" s="65"/>
      <c r="Q31" s="65"/>
      <c r="R31" s="65"/>
      <c r="S31" s="65"/>
      <c r="T31" s="65">
        <v>0</v>
      </c>
    </row>
    <row r="32" spans="1:20" ht="12.75" customHeight="1" x14ac:dyDescent="0.25">
      <c r="A32" s="88">
        <v>27</v>
      </c>
      <c r="B32" s="62" t="s">
        <v>128</v>
      </c>
      <c r="C32" s="62" t="s">
        <v>122</v>
      </c>
      <c r="D32" s="67" t="s">
        <v>139</v>
      </c>
      <c r="E32" s="65"/>
      <c r="F32" s="65"/>
      <c r="G32" s="65" t="s">
        <v>111</v>
      </c>
      <c r="H32" s="65"/>
      <c r="I32" s="65"/>
      <c r="J32" s="65"/>
      <c r="K32" s="65" t="s">
        <v>111</v>
      </c>
      <c r="L32" s="65">
        <v>100</v>
      </c>
      <c r="M32" s="65"/>
      <c r="N32" s="65"/>
      <c r="O32" s="65"/>
      <c r="P32" s="65"/>
      <c r="Q32" s="65"/>
      <c r="R32" s="65"/>
      <c r="S32" s="65"/>
      <c r="T32" s="65">
        <v>0</v>
      </c>
    </row>
    <row r="33" spans="1:22" ht="12.75" customHeight="1" x14ac:dyDescent="0.25">
      <c r="A33" s="88">
        <v>28</v>
      </c>
      <c r="B33" s="62" t="s">
        <v>128</v>
      </c>
      <c r="C33" s="62" t="s">
        <v>122</v>
      </c>
      <c r="D33" s="67" t="s">
        <v>140</v>
      </c>
      <c r="E33" s="65"/>
      <c r="F33" s="65"/>
      <c r="G33" s="65" t="s">
        <v>111</v>
      </c>
      <c r="H33" s="65"/>
      <c r="I33" s="65"/>
      <c r="J33" s="65"/>
      <c r="K33" s="65" t="s">
        <v>111</v>
      </c>
      <c r="L33" s="65">
        <v>50</v>
      </c>
      <c r="M33" s="65"/>
      <c r="N33" s="65" t="s">
        <v>111</v>
      </c>
      <c r="O33" s="65"/>
      <c r="P33" s="65" t="s">
        <v>111</v>
      </c>
      <c r="Q33" s="65"/>
      <c r="R33" s="65"/>
      <c r="S33" s="65"/>
      <c r="T33" s="65">
        <v>50</v>
      </c>
    </row>
    <row r="34" spans="1:22" ht="12.75" customHeight="1" x14ac:dyDescent="0.25">
      <c r="A34" s="88">
        <v>29</v>
      </c>
      <c r="B34" s="62" t="s">
        <v>141</v>
      </c>
      <c r="C34" s="62" t="s">
        <v>142</v>
      </c>
      <c r="D34" s="67" t="s">
        <v>143</v>
      </c>
      <c r="E34" s="68"/>
      <c r="F34" s="68"/>
      <c r="G34" s="68"/>
      <c r="H34" s="68"/>
      <c r="I34" s="68"/>
      <c r="J34" s="68"/>
      <c r="K34" s="68"/>
      <c r="L34" s="68">
        <v>0</v>
      </c>
      <c r="M34" s="68" t="s">
        <v>111</v>
      </c>
      <c r="N34" s="68" t="s">
        <v>111</v>
      </c>
      <c r="O34" s="68"/>
      <c r="P34" s="68" t="s">
        <v>111</v>
      </c>
      <c r="Q34" s="68"/>
      <c r="R34" s="68" t="s">
        <v>111</v>
      </c>
      <c r="S34" s="68"/>
      <c r="T34" s="68">
        <v>100</v>
      </c>
      <c r="V34" s="69"/>
    </row>
    <row r="35" spans="1:22" ht="12.75" customHeight="1" x14ac:dyDescent="0.25">
      <c r="A35" s="88">
        <v>30</v>
      </c>
      <c r="B35" s="62" t="s">
        <v>141</v>
      </c>
      <c r="C35" s="62" t="s">
        <v>109</v>
      </c>
      <c r="D35" s="67" t="s">
        <v>144</v>
      </c>
      <c r="E35" s="68"/>
      <c r="F35" s="68" t="s">
        <v>111</v>
      </c>
      <c r="G35" s="68"/>
      <c r="H35" s="68" t="s">
        <v>111</v>
      </c>
      <c r="I35" s="68"/>
      <c r="J35" s="68"/>
      <c r="K35" s="68"/>
      <c r="L35" s="68">
        <v>20</v>
      </c>
      <c r="M35" s="68"/>
      <c r="N35" s="68" t="s">
        <v>111</v>
      </c>
      <c r="O35" s="68"/>
      <c r="P35" s="68" t="s">
        <v>111</v>
      </c>
      <c r="Q35" s="68"/>
      <c r="R35" s="68"/>
      <c r="S35" s="68"/>
      <c r="T35" s="68">
        <v>80</v>
      </c>
      <c r="V35" s="69"/>
    </row>
    <row r="36" spans="1:22" ht="12.75" customHeight="1" x14ac:dyDescent="0.25">
      <c r="A36" s="88">
        <v>31</v>
      </c>
      <c r="B36" s="62" t="s">
        <v>141</v>
      </c>
      <c r="C36" s="62" t="s">
        <v>109</v>
      </c>
      <c r="D36" s="67" t="s">
        <v>145</v>
      </c>
      <c r="E36" s="68"/>
      <c r="F36" s="68"/>
      <c r="G36" s="68"/>
      <c r="H36" s="68"/>
      <c r="I36" s="68"/>
      <c r="J36" s="68"/>
      <c r="K36" s="68"/>
      <c r="L36" s="68">
        <v>0</v>
      </c>
      <c r="M36" s="68"/>
      <c r="N36" s="68" t="s">
        <v>111</v>
      </c>
      <c r="O36" s="68"/>
      <c r="P36" s="68" t="s">
        <v>111</v>
      </c>
      <c r="Q36" s="68"/>
      <c r="R36" s="68"/>
      <c r="S36" s="68"/>
      <c r="T36" s="68">
        <v>100</v>
      </c>
      <c r="V36" s="69"/>
    </row>
    <row r="37" spans="1:22" ht="12.75" customHeight="1" x14ac:dyDescent="0.25">
      <c r="A37" s="88">
        <v>32</v>
      </c>
      <c r="B37" s="62" t="s">
        <v>141</v>
      </c>
      <c r="C37" s="62" t="s">
        <v>109</v>
      </c>
      <c r="D37" s="67" t="s">
        <v>146</v>
      </c>
      <c r="E37" s="65"/>
      <c r="F37" s="65" t="s">
        <v>111</v>
      </c>
      <c r="G37" s="65"/>
      <c r="H37" s="65" t="s">
        <v>111</v>
      </c>
      <c r="I37" s="65"/>
      <c r="J37" s="65"/>
      <c r="K37" s="65"/>
      <c r="L37" s="65">
        <v>30</v>
      </c>
      <c r="M37" s="65"/>
      <c r="N37" s="65" t="s">
        <v>111</v>
      </c>
      <c r="O37" s="65"/>
      <c r="P37" s="65" t="s">
        <v>111</v>
      </c>
      <c r="Q37" s="65"/>
      <c r="R37" s="65"/>
      <c r="S37" s="65"/>
      <c r="T37" s="65">
        <v>70</v>
      </c>
    </row>
    <row r="38" spans="1:22" ht="12.75" customHeight="1" x14ac:dyDescent="0.25">
      <c r="A38" s="88">
        <v>33</v>
      </c>
      <c r="B38" s="62" t="s">
        <v>141</v>
      </c>
      <c r="C38" s="62" t="s">
        <v>109</v>
      </c>
      <c r="D38" s="67" t="s">
        <v>147</v>
      </c>
      <c r="E38" s="65"/>
      <c r="F38" s="65"/>
      <c r="G38" s="65" t="s">
        <v>111</v>
      </c>
      <c r="H38" s="65"/>
      <c r="I38" s="65"/>
      <c r="J38" s="65"/>
      <c r="K38" s="65" t="s">
        <v>111</v>
      </c>
      <c r="L38" s="65">
        <v>70</v>
      </c>
      <c r="M38" s="65"/>
      <c r="N38" s="65"/>
      <c r="O38" s="65" t="s">
        <v>111</v>
      </c>
      <c r="P38" s="65"/>
      <c r="Q38" s="65"/>
      <c r="R38" s="65"/>
      <c r="S38" s="65" t="s">
        <v>111</v>
      </c>
      <c r="T38" s="65">
        <v>30</v>
      </c>
    </row>
    <row r="39" spans="1:22" ht="12.75" customHeight="1" x14ac:dyDescent="0.25">
      <c r="A39" s="88">
        <v>34</v>
      </c>
      <c r="B39" s="62" t="s">
        <v>141</v>
      </c>
      <c r="C39" s="62" t="s">
        <v>109</v>
      </c>
      <c r="D39" s="67" t="s">
        <v>148</v>
      </c>
      <c r="E39" s="65"/>
      <c r="F39" s="65" t="s">
        <v>111</v>
      </c>
      <c r="G39" s="65"/>
      <c r="H39" s="65" t="s">
        <v>111</v>
      </c>
      <c r="I39" s="65"/>
      <c r="J39" s="65"/>
      <c r="K39" s="65"/>
      <c r="L39" s="65">
        <v>30</v>
      </c>
      <c r="M39" s="65"/>
      <c r="N39" s="65" t="s">
        <v>111</v>
      </c>
      <c r="O39" s="65"/>
      <c r="P39" s="65" t="s">
        <v>111</v>
      </c>
      <c r="Q39" s="65"/>
      <c r="R39" s="65"/>
      <c r="S39" s="65"/>
      <c r="T39" s="65">
        <v>70</v>
      </c>
    </row>
    <row r="40" spans="1:22" ht="12.75" customHeight="1" x14ac:dyDescent="0.25">
      <c r="A40" s="88">
        <v>35</v>
      </c>
      <c r="B40" s="62" t="s">
        <v>141</v>
      </c>
      <c r="C40" s="62" t="s">
        <v>109</v>
      </c>
      <c r="D40" s="67" t="s">
        <v>149</v>
      </c>
      <c r="E40" s="65"/>
      <c r="F40" s="65" t="s">
        <v>111</v>
      </c>
      <c r="G40" s="65"/>
      <c r="H40" s="65" t="s">
        <v>111</v>
      </c>
      <c r="I40" s="65"/>
      <c r="J40" s="65"/>
      <c r="K40" s="65"/>
      <c r="L40" s="65">
        <v>100</v>
      </c>
      <c r="M40" s="65"/>
      <c r="N40" s="65"/>
      <c r="O40" s="65"/>
      <c r="P40" s="65"/>
      <c r="Q40" s="65"/>
      <c r="R40" s="65"/>
      <c r="S40" s="65"/>
      <c r="T40" s="65">
        <v>0</v>
      </c>
    </row>
    <row r="41" spans="1:22" ht="12.75" customHeight="1" x14ac:dyDescent="0.25">
      <c r="A41" s="88">
        <v>36</v>
      </c>
      <c r="B41" s="62" t="s">
        <v>141</v>
      </c>
      <c r="C41" s="62" t="s">
        <v>109</v>
      </c>
      <c r="D41" s="67" t="s">
        <v>150</v>
      </c>
      <c r="E41" s="68"/>
      <c r="F41" s="68" t="s">
        <v>111</v>
      </c>
      <c r="G41" s="68"/>
      <c r="H41" s="68" t="s">
        <v>111</v>
      </c>
      <c r="I41" s="68"/>
      <c r="J41" s="68"/>
      <c r="K41" s="68"/>
      <c r="L41" s="68">
        <v>100</v>
      </c>
      <c r="M41" s="68"/>
      <c r="N41" s="68"/>
      <c r="O41" s="68"/>
      <c r="P41" s="68"/>
      <c r="Q41" s="68"/>
      <c r="R41" s="68"/>
      <c r="S41" s="68"/>
      <c r="T41" s="68">
        <v>0</v>
      </c>
      <c r="V41" s="69"/>
    </row>
    <row r="42" spans="1:22" ht="12.75" customHeight="1" x14ac:dyDescent="0.25">
      <c r="A42" s="88">
        <v>37</v>
      </c>
      <c r="B42" s="62" t="s">
        <v>141</v>
      </c>
      <c r="C42" s="62" t="s">
        <v>109</v>
      </c>
      <c r="D42" s="67" t="s">
        <v>151</v>
      </c>
      <c r="E42" s="68"/>
      <c r="F42" s="68"/>
      <c r="G42" s="68"/>
      <c r="H42" s="68"/>
      <c r="I42" s="68"/>
      <c r="J42" s="68"/>
      <c r="K42" s="68"/>
      <c r="L42" s="68">
        <v>0</v>
      </c>
      <c r="M42" s="68"/>
      <c r="N42" s="68" t="s">
        <v>111</v>
      </c>
      <c r="O42" s="68"/>
      <c r="P42" s="68" t="s">
        <v>111</v>
      </c>
      <c r="Q42" s="68"/>
      <c r="R42" s="68"/>
      <c r="S42" s="68"/>
      <c r="T42" s="68">
        <v>100</v>
      </c>
      <c r="V42" s="69"/>
    </row>
    <row r="43" spans="1:22" ht="12.75" customHeight="1" x14ac:dyDescent="0.25">
      <c r="A43" s="88">
        <v>38</v>
      </c>
      <c r="B43" s="62" t="s">
        <v>141</v>
      </c>
      <c r="C43" s="62" t="s">
        <v>122</v>
      </c>
      <c r="D43" s="67" t="s">
        <v>152</v>
      </c>
      <c r="E43" s="65"/>
      <c r="F43" s="65" t="s">
        <v>111</v>
      </c>
      <c r="G43" s="65"/>
      <c r="H43" s="65" t="s">
        <v>111</v>
      </c>
      <c r="I43" s="65"/>
      <c r="J43" s="65"/>
      <c r="K43" s="65" t="s">
        <v>111</v>
      </c>
      <c r="L43" s="65">
        <v>30</v>
      </c>
      <c r="M43" s="65"/>
      <c r="N43" s="65" t="s">
        <v>111</v>
      </c>
      <c r="O43" s="65"/>
      <c r="P43" s="65" t="s">
        <v>111</v>
      </c>
      <c r="Q43" s="65"/>
      <c r="R43" s="65"/>
      <c r="S43" s="65"/>
      <c r="T43" s="65">
        <v>70</v>
      </c>
    </row>
    <row r="44" spans="1:22" ht="12.75" customHeight="1" x14ac:dyDescent="0.25">
      <c r="A44" s="88">
        <v>39</v>
      </c>
      <c r="B44" s="62" t="s">
        <v>153</v>
      </c>
      <c r="C44" s="62" t="s">
        <v>109</v>
      </c>
      <c r="D44" s="67" t="s">
        <v>154</v>
      </c>
      <c r="E44" s="65"/>
      <c r="F44" s="65" t="s">
        <v>111</v>
      </c>
      <c r="G44" s="65" t="s">
        <v>111</v>
      </c>
      <c r="H44" s="65" t="s">
        <v>111</v>
      </c>
      <c r="I44" s="65"/>
      <c r="J44" s="65"/>
      <c r="K44" s="65" t="s">
        <v>111</v>
      </c>
      <c r="L44" s="65">
        <v>100</v>
      </c>
      <c r="M44" s="65"/>
      <c r="N44" s="65"/>
      <c r="O44" s="65"/>
      <c r="P44" s="65"/>
      <c r="Q44" s="65"/>
      <c r="R44" s="65"/>
      <c r="S44" s="65"/>
      <c r="T44" s="65">
        <v>0</v>
      </c>
    </row>
    <row r="45" spans="1:22" ht="12.75" customHeight="1" x14ac:dyDescent="0.25">
      <c r="A45" s="88">
        <v>40</v>
      </c>
      <c r="B45" s="62" t="s">
        <v>153</v>
      </c>
      <c r="C45" s="62" t="s">
        <v>109</v>
      </c>
      <c r="D45" s="67" t="s">
        <v>155</v>
      </c>
      <c r="E45" s="65"/>
      <c r="F45" s="65" t="s">
        <v>111</v>
      </c>
      <c r="G45" s="65"/>
      <c r="H45" s="65" t="s">
        <v>111</v>
      </c>
      <c r="I45" s="65"/>
      <c r="J45" s="65"/>
      <c r="K45" s="65"/>
      <c r="L45" s="65">
        <v>100</v>
      </c>
      <c r="M45" s="65"/>
      <c r="N45" s="65"/>
      <c r="O45" s="65"/>
      <c r="P45" s="65"/>
      <c r="Q45" s="65"/>
      <c r="R45" s="65"/>
      <c r="S45" s="65"/>
      <c r="T45" s="65">
        <v>0</v>
      </c>
    </row>
    <row r="46" spans="1:22" ht="12.75" customHeight="1" x14ac:dyDescent="0.25">
      <c r="A46" s="88">
        <v>41</v>
      </c>
      <c r="B46" s="62" t="s">
        <v>153</v>
      </c>
      <c r="C46" s="62" t="s">
        <v>109</v>
      </c>
      <c r="D46" s="67" t="s">
        <v>156</v>
      </c>
      <c r="E46" s="65"/>
      <c r="F46" s="65" t="s">
        <v>111</v>
      </c>
      <c r="G46" s="65"/>
      <c r="H46" s="65" t="s">
        <v>111</v>
      </c>
      <c r="I46" s="65"/>
      <c r="J46" s="65"/>
      <c r="K46" s="65"/>
      <c r="L46" s="65">
        <v>50</v>
      </c>
      <c r="M46" s="65"/>
      <c r="N46" s="65" t="s">
        <v>111</v>
      </c>
      <c r="O46" s="65"/>
      <c r="P46" s="65" t="s">
        <v>111</v>
      </c>
      <c r="Q46" s="65"/>
      <c r="R46" s="65"/>
      <c r="S46" s="65"/>
      <c r="T46" s="65">
        <v>50</v>
      </c>
    </row>
    <row r="47" spans="1:22" ht="12.75" customHeight="1" x14ac:dyDescent="0.25">
      <c r="A47" s="88">
        <v>42</v>
      </c>
      <c r="B47" s="62" t="s">
        <v>153</v>
      </c>
      <c r="C47" s="62" t="s">
        <v>109</v>
      </c>
      <c r="D47" s="67" t="s">
        <v>157</v>
      </c>
      <c r="E47" s="65"/>
      <c r="F47" s="65" t="s">
        <v>111</v>
      </c>
      <c r="G47" s="65" t="s">
        <v>111</v>
      </c>
      <c r="H47" s="65" t="s">
        <v>111</v>
      </c>
      <c r="I47" s="65"/>
      <c r="J47" s="65" t="s">
        <v>111</v>
      </c>
      <c r="K47" s="65"/>
      <c r="L47" s="65">
        <v>50</v>
      </c>
      <c r="M47" s="65" t="s">
        <v>111</v>
      </c>
      <c r="N47" s="65"/>
      <c r="O47" s="65"/>
      <c r="P47" s="65"/>
      <c r="Q47" s="65"/>
      <c r="R47" s="65" t="s">
        <v>111</v>
      </c>
      <c r="S47" s="65"/>
      <c r="T47" s="65">
        <v>50</v>
      </c>
    </row>
    <row r="48" spans="1:22" ht="12.75" customHeight="1" x14ac:dyDescent="0.25">
      <c r="A48" s="88">
        <v>43</v>
      </c>
      <c r="B48" s="62" t="s">
        <v>153</v>
      </c>
      <c r="C48" s="62" t="s">
        <v>109</v>
      </c>
      <c r="D48" s="67" t="s">
        <v>158</v>
      </c>
      <c r="E48" s="65"/>
      <c r="F48" s="65"/>
      <c r="G48" s="65" t="s">
        <v>111</v>
      </c>
      <c r="H48" s="65"/>
      <c r="I48" s="65"/>
      <c r="J48" s="65"/>
      <c r="K48" s="65" t="s">
        <v>111</v>
      </c>
      <c r="L48" s="65">
        <v>25</v>
      </c>
      <c r="M48" s="65"/>
      <c r="N48" s="65" t="s">
        <v>111</v>
      </c>
      <c r="O48" s="65"/>
      <c r="P48" s="65" t="s">
        <v>111</v>
      </c>
      <c r="Q48" s="65"/>
      <c r="R48" s="65"/>
      <c r="S48" s="65"/>
      <c r="T48" s="65">
        <v>75</v>
      </c>
    </row>
    <row r="49" spans="1:20" ht="12.75" customHeight="1" x14ac:dyDescent="0.25">
      <c r="A49" s="88">
        <v>44</v>
      </c>
      <c r="B49" s="62" t="s">
        <v>153</v>
      </c>
      <c r="C49" s="62" t="s">
        <v>122</v>
      </c>
      <c r="D49" s="67" t="s">
        <v>159</v>
      </c>
      <c r="E49" s="65"/>
      <c r="F49" s="65" t="s">
        <v>111</v>
      </c>
      <c r="G49" s="65" t="s">
        <v>111</v>
      </c>
      <c r="H49" s="65" t="s">
        <v>111</v>
      </c>
      <c r="I49" s="65"/>
      <c r="J49" s="65"/>
      <c r="K49" s="65" t="s">
        <v>111</v>
      </c>
      <c r="L49" s="65">
        <v>100</v>
      </c>
      <c r="M49" s="65"/>
      <c r="N49" s="65"/>
      <c r="O49" s="65"/>
      <c r="P49" s="65"/>
      <c r="Q49" s="65"/>
      <c r="R49" s="65"/>
      <c r="S49" s="65"/>
      <c r="T49" s="65">
        <v>0</v>
      </c>
    </row>
    <row r="50" spans="1:20" ht="12.75" customHeight="1" x14ac:dyDescent="0.25">
      <c r="A50" s="88">
        <v>45</v>
      </c>
      <c r="B50" s="62" t="s">
        <v>153</v>
      </c>
      <c r="C50" s="62" t="s">
        <v>122</v>
      </c>
      <c r="D50" s="67" t="s">
        <v>160</v>
      </c>
      <c r="E50" s="65" t="s">
        <v>111</v>
      </c>
      <c r="F50" s="65"/>
      <c r="G50" s="65"/>
      <c r="H50" s="65"/>
      <c r="I50" s="65"/>
      <c r="J50" s="65" t="s">
        <v>111</v>
      </c>
      <c r="K50" s="65"/>
      <c r="L50" s="65">
        <v>40</v>
      </c>
      <c r="M50" s="65" t="s">
        <v>111</v>
      </c>
      <c r="N50" s="65"/>
      <c r="O50" s="65"/>
      <c r="P50" s="65"/>
      <c r="Q50" s="65"/>
      <c r="R50" s="65" t="s">
        <v>111</v>
      </c>
      <c r="S50" s="65"/>
      <c r="T50" s="65">
        <v>60</v>
      </c>
    </row>
    <row r="51" spans="1:20" ht="12.75" customHeight="1" x14ac:dyDescent="0.25">
      <c r="A51" s="88">
        <v>46</v>
      </c>
      <c r="B51" s="62" t="s">
        <v>153</v>
      </c>
      <c r="C51" s="62" t="s">
        <v>122</v>
      </c>
      <c r="D51" s="67" t="s">
        <v>161</v>
      </c>
      <c r="E51" s="65"/>
      <c r="F51" s="65" t="s">
        <v>111</v>
      </c>
      <c r="G51" s="65" t="s">
        <v>111</v>
      </c>
      <c r="H51" s="65" t="s">
        <v>111</v>
      </c>
      <c r="I51" s="65"/>
      <c r="J51" s="65"/>
      <c r="K51" s="65" t="s">
        <v>111</v>
      </c>
      <c r="L51" s="65">
        <v>50</v>
      </c>
      <c r="M51" s="65" t="s">
        <v>111</v>
      </c>
      <c r="N51" s="65"/>
      <c r="O51" s="65"/>
      <c r="P51" s="65"/>
      <c r="Q51" s="65"/>
      <c r="R51" s="65" t="s">
        <v>111</v>
      </c>
      <c r="S51" s="65"/>
      <c r="T51" s="65">
        <v>50</v>
      </c>
    </row>
    <row r="52" spans="1:20" ht="12.75" customHeight="1" x14ac:dyDescent="0.25">
      <c r="A52" s="88">
        <v>47</v>
      </c>
      <c r="B52" s="62" t="s">
        <v>153</v>
      </c>
      <c r="C52" s="62" t="s">
        <v>122</v>
      </c>
      <c r="D52" s="67" t="s">
        <v>162</v>
      </c>
      <c r="E52" s="65" t="s">
        <v>111</v>
      </c>
      <c r="F52" s="65"/>
      <c r="G52" s="65"/>
      <c r="H52" s="65"/>
      <c r="I52" s="65"/>
      <c r="J52" s="65" t="s">
        <v>111</v>
      </c>
      <c r="K52" s="65"/>
      <c r="L52" s="65">
        <v>100</v>
      </c>
      <c r="M52" s="65"/>
      <c r="N52" s="65"/>
      <c r="O52" s="65"/>
      <c r="P52" s="65"/>
      <c r="Q52" s="65"/>
      <c r="R52" s="65"/>
      <c r="S52" s="65"/>
      <c r="T52" s="65">
        <v>0</v>
      </c>
    </row>
    <row r="53" spans="1:20" ht="12.75" customHeight="1" x14ac:dyDescent="0.25">
      <c r="A53" s="88">
        <v>48</v>
      </c>
      <c r="B53" s="62" t="s">
        <v>163</v>
      </c>
      <c r="C53" s="62" t="s">
        <v>164</v>
      </c>
      <c r="D53" s="64" t="s">
        <v>165</v>
      </c>
      <c r="E53" s="65"/>
      <c r="F53" s="65"/>
      <c r="G53" s="65" t="s">
        <v>111</v>
      </c>
      <c r="H53" s="65"/>
      <c r="I53" s="65"/>
      <c r="J53" s="65"/>
      <c r="K53" s="65" t="s">
        <v>111</v>
      </c>
      <c r="L53" s="65">
        <v>50</v>
      </c>
      <c r="M53" s="65" t="s">
        <v>111</v>
      </c>
      <c r="N53" s="65"/>
      <c r="O53" s="65"/>
      <c r="P53" s="65"/>
      <c r="Q53" s="65"/>
      <c r="R53" s="65" t="s">
        <v>111</v>
      </c>
      <c r="S53" s="65"/>
      <c r="T53" s="65">
        <v>50</v>
      </c>
    </row>
    <row r="54" spans="1:20" ht="12.75" customHeight="1" x14ac:dyDescent="0.25">
      <c r="A54" s="88">
        <v>49</v>
      </c>
      <c r="B54" s="62" t="s">
        <v>163</v>
      </c>
      <c r="C54" s="62" t="s">
        <v>164</v>
      </c>
      <c r="D54" s="64" t="s">
        <v>166</v>
      </c>
      <c r="E54" s="65"/>
      <c r="F54" s="65"/>
      <c r="G54" s="65" t="s">
        <v>111</v>
      </c>
      <c r="H54" s="65"/>
      <c r="I54" s="65"/>
      <c r="J54" s="65"/>
      <c r="K54" s="65" t="s">
        <v>111</v>
      </c>
      <c r="L54" s="65">
        <v>100</v>
      </c>
      <c r="M54" s="65"/>
      <c r="N54" s="65"/>
      <c r="O54" s="65"/>
      <c r="P54" s="65"/>
      <c r="Q54" s="65"/>
      <c r="R54" s="65"/>
      <c r="S54" s="65"/>
      <c r="T54" s="65">
        <v>0</v>
      </c>
    </row>
    <row r="55" spans="1:20" ht="12.75" customHeight="1" x14ac:dyDescent="0.25">
      <c r="A55" s="88">
        <v>50</v>
      </c>
      <c r="B55" s="62" t="s">
        <v>163</v>
      </c>
      <c r="C55" s="62" t="s">
        <v>164</v>
      </c>
      <c r="D55" s="64" t="s">
        <v>167</v>
      </c>
      <c r="E55" s="65"/>
      <c r="F55" s="65" t="s">
        <v>111</v>
      </c>
      <c r="G55" s="65" t="s">
        <v>111</v>
      </c>
      <c r="H55" s="65" t="s">
        <v>111</v>
      </c>
      <c r="I55" s="65"/>
      <c r="J55" s="65"/>
      <c r="K55" s="65" t="s">
        <v>111</v>
      </c>
      <c r="L55" s="65">
        <v>50</v>
      </c>
      <c r="M55" s="65" t="s">
        <v>111</v>
      </c>
      <c r="N55" s="65"/>
      <c r="O55" s="65"/>
      <c r="P55" s="65"/>
      <c r="Q55" s="65"/>
      <c r="R55" s="65" t="s">
        <v>111</v>
      </c>
      <c r="S55" s="65"/>
      <c r="T55" s="65">
        <v>50</v>
      </c>
    </row>
    <row r="56" spans="1:20" ht="12.75" customHeight="1" x14ac:dyDescent="0.25">
      <c r="A56" s="88">
        <v>51</v>
      </c>
      <c r="B56" s="62" t="s">
        <v>163</v>
      </c>
      <c r="C56" s="62" t="s">
        <v>164</v>
      </c>
      <c r="D56" s="64" t="s">
        <v>168</v>
      </c>
      <c r="E56" s="65"/>
      <c r="F56" s="65"/>
      <c r="G56" s="65" t="s">
        <v>111</v>
      </c>
      <c r="H56" s="65"/>
      <c r="I56" s="65"/>
      <c r="J56" s="65"/>
      <c r="K56" s="65" t="s">
        <v>111</v>
      </c>
      <c r="L56" s="65">
        <v>50</v>
      </c>
      <c r="M56" s="65" t="s">
        <v>111</v>
      </c>
      <c r="N56" s="65"/>
      <c r="O56" s="65"/>
      <c r="P56" s="65"/>
      <c r="Q56" s="65"/>
      <c r="R56" s="65" t="s">
        <v>111</v>
      </c>
      <c r="S56" s="65"/>
      <c r="T56" s="65">
        <v>50</v>
      </c>
    </row>
    <row r="57" spans="1:20" ht="12.75" customHeight="1" x14ac:dyDescent="0.25">
      <c r="A57" s="88">
        <v>52</v>
      </c>
      <c r="B57" s="62" t="s">
        <v>163</v>
      </c>
      <c r="C57" s="62" t="s">
        <v>164</v>
      </c>
      <c r="D57" s="64" t="s">
        <v>158</v>
      </c>
      <c r="E57" s="65"/>
      <c r="F57" s="65"/>
      <c r="G57" s="65"/>
      <c r="H57" s="65"/>
      <c r="I57" s="65"/>
      <c r="J57" s="65"/>
      <c r="K57" s="65"/>
      <c r="L57" s="65">
        <v>0</v>
      </c>
      <c r="M57" s="65"/>
      <c r="N57" s="65" t="s">
        <v>111</v>
      </c>
      <c r="O57" s="65"/>
      <c r="P57" s="65" t="s">
        <v>111</v>
      </c>
      <c r="Q57" s="65"/>
      <c r="R57" s="65"/>
      <c r="S57" s="65"/>
      <c r="T57" s="65">
        <v>100</v>
      </c>
    </row>
    <row r="58" spans="1:20" ht="12.75" customHeight="1" x14ac:dyDescent="0.25">
      <c r="A58" s="88">
        <v>53</v>
      </c>
      <c r="B58" s="63" t="s">
        <v>169</v>
      </c>
      <c r="C58" s="63" t="s">
        <v>109</v>
      </c>
      <c r="D58" s="67" t="s">
        <v>170</v>
      </c>
      <c r="E58" s="65"/>
      <c r="F58" s="65"/>
      <c r="G58" s="65" t="s">
        <v>111</v>
      </c>
      <c r="H58" s="65"/>
      <c r="I58" s="65"/>
      <c r="J58" s="65"/>
      <c r="K58" s="65" t="s">
        <v>111</v>
      </c>
      <c r="L58" s="65">
        <v>40</v>
      </c>
      <c r="M58" s="65" t="s">
        <v>111</v>
      </c>
      <c r="N58" s="65"/>
      <c r="O58" s="65"/>
      <c r="P58" s="65"/>
      <c r="Q58" s="65"/>
      <c r="R58" s="65" t="s">
        <v>111</v>
      </c>
      <c r="S58" s="65"/>
      <c r="T58" s="65">
        <v>60</v>
      </c>
    </row>
    <row r="59" spans="1:20" ht="12.75" customHeight="1" x14ac:dyDescent="0.25">
      <c r="A59" s="88">
        <v>54</v>
      </c>
      <c r="B59" s="63" t="s">
        <v>169</v>
      </c>
      <c r="C59" s="63" t="s">
        <v>109</v>
      </c>
      <c r="D59" s="67" t="s">
        <v>171</v>
      </c>
      <c r="E59" s="65"/>
      <c r="F59" s="65"/>
      <c r="G59" s="65" t="s">
        <v>111</v>
      </c>
      <c r="H59" s="65"/>
      <c r="I59" s="65"/>
      <c r="J59" s="65"/>
      <c r="K59" s="65" t="s">
        <v>111</v>
      </c>
      <c r="L59" s="65">
        <v>20</v>
      </c>
      <c r="M59" s="65" t="s">
        <v>111</v>
      </c>
      <c r="N59" s="65"/>
      <c r="O59" s="65"/>
      <c r="P59" s="65"/>
      <c r="Q59" s="65"/>
      <c r="R59" s="65" t="s">
        <v>111</v>
      </c>
      <c r="S59" s="65"/>
      <c r="T59" s="65">
        <v>80</v>
      </c>
    </row>
    <row r="60" spans="1:20" ht="12.75" customHeight="1" x14ac:dyDescent="0.25">
      <c r="A60" s="88">
        <v>55</v>
      </c>
      <c r="B60" s="63" t="s">
        <v>169</v>
      </c>
      <c r="C60" s="63" t="s">
        <v>109</v>
      </c>
      <c r="D60" s="67" t="s">
        <v>172</v>
      </c>
      <c r="E60" s="65"/>
      <c r="F60" s="66"/>
      <c r="G60" s="66" t="s">
        <v>111</v>
      </c>
      <c r="H60" s="65"/>
      <c r="I60" s="65"/>
      <c r="J60" s="65"/>
      <c r="K60" s="65" t="s">
        <v>111</v>
      </c>
      <c r="L60" s="65">
        <v>100</v>
      </c>
      <c r="M60" s="65"/>
      <c r="N60" s="65"/>
      <c r="O60" s="65"/>
      <c r="P60" s="65"/>
      <c r="Q60" s="65"/>
      <c r="R60" s="65"/>
      <c r="S60" s="65"/>
      <c r="T60" s="65">
        <v>0</v>
      </c>
    </row>
    <row r="61" spans="1:20" ht="12.75" customHeight="1" x14ac:dyDescent="0.25">
      <c r="A61" s="88">
        <v>56</v>
      </c>
      <c r="B61" s="63" t="s">
        <v>169</v>
      </c>
      <c r="C61" s="63" t="s">
        <v>109</v>
      </c>
      <c r="D61" s="67" t="s">
        <v>173</v>
      </c>
      <c r="E61" s="65"/>
      <c r="F61" s="65" t="s">
        <v>111</v>
      </c>
      <c r="G61" s="65" t="s">
        <v>111</v>
      </c>
      <c r="H61" s="65" t="s">
        <v>111</v>
      </c>
      <c r="I61" s="65"/>
      <c r="J61" s="65"/>
      <c r="K61" s="65" t="s">
        <v>111</v>
      </c>
      <c r="L61" s="65">
        <v>100</v>
      </c>
      <c r="M61" s="65"/>
      <c r="N61" s="65"/>
      <c r="O61" s="65"/>
      <c r="P61" s="65"/>
      <c r="Q61" s="65"/>
      <c r="R61" s="65"/>
      <c r="S61" s="65"/>
      <c r="T61" s="65">
        <v>0</v>
      </c>
    </row>
    <row r="62" spans="1:20" ht="12.75" customHeight="1" x14ac:dyDescent="0.25">
      <c r="A62" s="88">
        <v>57</v>
      </c>
      <c r="B62" s="63" t="s">
        <v>169</v>
      </c>
      <c r="C62" s="63" t="s">
        <v>109</v>
      </c>
      <c r="D62" s="67" t="s">
        <v>174</v>
      </c>
      <c r="E62" s="65"/>
      <c r="F62" s="65" t="s">
        <v>111</v>
      </c>
      <c r="G62" s="65" t="s">
        <v>111</v>
      </c>
      <c r="H62" s="65" t="s">
        <v>111</v>
      </c>
      <c r="I62" s="65"/>
      <c r="J62" s="65"/>
      <c r="K62" s="65" t="s">
        <v>111</v>
      </c>
      <c r="L62" s="65">
        <v>100</v>
      </c>
      <c r="M62" s="65"/>
      <c r="N62" s="65"/>
      <c r="O62" s="65"/>
      <c r="P62" s="65"/>
      <c r="Q62" s="65"/>
      <c r="R62" s="65"/>
      <c r="S62" s="65"/>
      <c r="T62" s="65">
        <v>0</v>
      </c>
    </row>
    <row r="63" spans="1:20" ht="12.75" customHeight="1" x14ac:dyDescent="0.25">
      <c r="A63" s="88">
        <v>58</v>
      </c>
      <c r="B63" s="63" t="s">
        <v>169</v>
      </c>
      <c r="C63" s="63" t="s">
        <v>109</v>
      </c>
      <c r="D63" s="67" t="s">
        <v>175</v>
      </c>
      <c r="E63" s="65"/>
      <c r="F63" s="65"/>
      <c r="G63" s="65" t="s">
        <v>111</v>
      </c>
      <c r="H63" s="65"/>
      <c r="I63" s="65"/>
      <c r="J63" s="65"/>
      <c r="K63" s="65" t="s">
        <v>111</v>
      </c>
      <c r="L63" s="65">
        <v>100</v>
      </c>
      <c r="M63" s="65"/>
      <c r="N63" s="65"/>
      <c r="O63" s="65"/>
      <c r="P63" s="65"/>
      <c r="Q63" s="65"/>
      <c r="R63" s="65"/>
      <c r="S63" s="65"/>
      <c r="T63" s="65">
        <v>0</v>
      </c>
    </row>
    <row r="64" spans="1:20" ht="12.75" customHeight="1" x14ac:dyDescent="0.25">
      <c r="A64" s="88">
        <v>59</v>
      </c>
      <c r="B64" s="63" t="s">
        <v>169</v>
      </c>
      <c r="C64" s="63" t="s">
        <v>109</v>
      </c>
      <c r="D64" s="67" t="s">
        <v>176</v>
      </c>
      <c r="E64" s="65"/>
      <c r="F64" s="65" t="s">
        <v>111</v>
      </c>
      <c r="G64" s="65"/>
      <c r="H64" s="65" t="s">
        <v>111</v>
      </c>
      <c r="I64" s="65"/>
      <c r="J64" s="65"/>
      <c r="K64" s="65"/>
      <c r="L64" s="65">
        <v>100</v>
      </c>
      <c r="M64" s="65"/>
      <c r="N64" s="65"/>
      <c r="O64" s="65"/>
      <c r="P64" s="65"/>
      <c r="Q64" s="65"/>
      <c r="R64" s="65"/>
      <c r="S64" s="65"/>
      <c r="T64" s="65">
        <v>0</v>
      </c>
    </row>
    <row r="65" spans="1:20" ht="12.75" customHeight="1" x14ac:dyDescent="0.25">
      <c r="A65" s="88">
        <v>60</v>
      </c>
      <c r="B65" s="63" t="s">
        <v>169</v>
      </c>
      <c r="C65" s="63" t="s">
        <v>109</v>
      </c>
      <c r="D65" s="67" t="s">
        <v>177</v>
      </c>
      <c r="E65" s="65"/>
      <c r="F65" s="65"/>
      <c r="G65" s="65" t="s">
        <v>111</v>
      </c>
      <c r="H65" s="65"/>
      <c r="I65" s="65"/>
      <c r="J65" s="65"/>
      <c r="K65" s="65" t="s">
        <v>111</v>
      </c>
      <c r="L65" s="65">
        <v>100</v>
      </c>
      <c r="M65" s="65"/>
      <c r="N65" s="65"/>
      <c r="O65" s="65"/>
      <c r="P65" s="65"/>
      <c r="Q65" s="65"/>
      <c r="R65" s="65"/>
      <c r="S65" s="65"/>
      <c r="T65" s="65">
        <v>0</v>
      </c>
    </row>
    <row r="66" spans="1:20" ht="12.75" customHeight="1" x14ac:dyDescent="0.25">
      <c r="A66" s="88">
        <v>61</v>
      </c>
      <c r="B66" s="63" t="s">
        <v>169</v>
      </c>
      <c r="C66" s="63" t="s">
        <v>109</v>
      </c>
      <c r="D66" s="67" t="s">
        <v>178</v>
      </c>
      <c r="E66" s="65"/>
      <c r="F66" s="65"/>
      <c r="G66" s="65" t="s">
        <v>111</v>
      </c>
      <c r="H66" s="65"/>
      <c r="I66" s="65"/>
      <c r="J66" s="65"/>
      <c r="K66" s="65" t="s">
        <v>111</v>
      </c>
      <c r="L66" s="65">
        <v>100</v>
      </c>
      <c r="M66" s="65"/>
      <c r="N66" s="65"/>
      <c r="O66" s="65"/>
      <c r="P66" s="65"/>
      <c r="Q66" s="65"/>
      <c r="R66" s="65"/>
      <c r="S66" s="65"/>
      <c r="T66" s="65">
        <v>0</v>
      </c>
    </row>
    <row r="67" spans="1:20" ht="12.75" customHeight="1" x14ac:dyDescent="0.25">
      <c r="A67" s="88">
        <v>62</v>
      </c>
      <c r="B67" s="63" t="s">
        <v>169</v>
      </c>
      <c r="C67" s="63" t="s">
        <v>109</v>
      </c>
      <c r="D67" s="67" t="s">
        <v>179</v>
      </c>
      <c r="E67" s="65"/>
      <c r="F67" s="65"/>
      <c r="G67" s="65" t="s">
        <v>111</v>
      </c>
      <c r="H67" s="65"/>
      <c r="I67" s="65"/>
      <c r="J67" s="65"/>
      <c r="K67" s="65" t="s">
        <v>111</v>
      </c>
      <c r="L67" s="65">
        <v>50</v>
      </c>
      <c r="M67" s="65"/>
      <c r="N67" s="65" t="s">
        <v>111</v>
      </c>
      <c r="O67" s="65"/>
      <c r="P67" s="65" t="s">
        <v>111</v>
      </c>
      <c r="Q67" s="65"/>
      <c r="R67" s="65"/>
      <c r="S67" s="65"/>
      <c r="T67" s="65">
        <v>50</v>
      </c>
    </row>
    <row r="68" spans="1:20" ht="12.75" customHeight="1" x14ac:dyDescent="0.25">
      <c r="A68" s="88">
        <v>63</v>
      </c>
      <c r="B68" s="63" t="s">
        <v>169</v>
      </c>
      <c r="C68" s="63" t="s">
        <v>109</v>
      </c>
      <c r="D68" s="70" t="s">
        <v>180</v>
      </c>
      <c r="E68" s="65"/>
      <c r="F68" s="65" t="s">
        <v>111</v>
      </c>
      <c r="G68" s="65"/>
      <c r="H68" s="65" t="s">
        <v>111</v>
      </c>
      <c r="I68" s="65"/>
      <c r="J68" s="65"/>
      <c r="K68" s="65"/>
      <c r="L68" s="65">
        <v>30</v>
      </c>
      <c r="M68" s="65"/>
      <c r="N68" s="65" t="s">
        <v>111</v>
      </c>
      <c r="O68" s="65"/>
      <c r="P68" s="65" t="s">
        <v>111</v>
      </c>
      <c r="Q68" s="65"/>
      <c r="R68" s="65"/>
      <c r="S68" s="65"/>
      <c r="T68" s="65">
        <v>70</v>
      </c>
    </row>
    <row r="69" spans="1:20" ht="12.75" customHeight="1" x14ac:dyDescent="0.25">
      <c r="A69" s="88">
        <v>64</v>
      </c>
      <c r="B69" s="62" t="s">
        <v>181</v>
      </c>
      <c r="C69" s="63" t="s">
        <v>122</v>
      </c>
      <c r="D69" s="67" t="s">
        <v>182</v>
      </c>
      <c r="E69" s="65"/>
      <c r="F69" s="65" t="s">
        <v>111</v>
      </c>
      <c r="G69" s="65"/>
      <c r="H69" s="65" t="s">
        <v>111</v>
      </c>
      <c r="I69" s="65"/>
      <c r="J69" s="65"/>
      <c r="K69" s="65"/>
      <c r="L69" s="65">
        <v>100</v>
      </c>
      <c r="M69" s="65"/>
      <c r="N69" s="65"/>
      <c r="O69" s="65"/>
      <c r="P69" s="65"/>
      <c r="Q69" s="65"/>
      <c r="R69" s="65"/>
      <c r="S69" s="65"/>
      <c r="T69" s="65">
        <v>0</v>
      </c>
    </row>
    <row r="70" spans="1:20" ht="12.75" customHeight="1" x14ac:dyDescent="0.25">
      <c r="A70" s="88">
        <v>65</v>
      </c>
      <c r="B70" s="62" t="s">
        <v>181</v>
      </c>
      <c r="C70" s="63" t="s">
        <v>122</v>
      </c>
      <c r="D70" s="67" t="s">
        <v>183</v>
      </c>
      <c r="E70" s="65"/>
      <c r="F70" s="65"/>
      <c r="G70" s="65"/>
      <c r="H70" s="65"/>
      <c r="I70" s="65"/>
      <c r="J70" s="65"/>
      <c r="K70" s="65"/>
      <c r="L70" s="65">
        <v>0</v>
      </c>
      <c r="M70" s="65" t="s">
        <v>111</v>
      </c>
      <c r="N70" s="65"/>
      <c r="O70" s="65"/>
      <c r="P70" s="65"/>
      <c r="Q70" s="65"/>
      <c r="R70" s="65" t="s">
        <v>111</v>
      </c>
      <c r="S70" s="65"/>
      <c r="T70" s="65">
        <v>100</v>
      </c>
    </row>
    <row r="71" spans="1:20" ht="12.75" customHeight="1" x14ac:dyDescent="0.25">
      <c r="A71" s="88">
        <v>66</v>
      </c>
      <c r="B71" s="62" t="s">
        <v>181</v>
      </c>
      <c r="C71" s="63" t="s">
        <v>122</v>
      </c>
      <c r="D71" s="67" t="s">
        <v>184</v>
      </c>
      <c r="E71" s="65"/>
      <c r="F71" s="65"/>
      <c r="G71" s="65" t="s">
        <v>111</v>
      </c>
      <c r="H71" s="65"/>
      <c r="I71" s="65"/>
      <c r="J71" s="65"/>
      <c r="K71" s="65" t="s">
        <v>111</v>
      </c>
      <c r="L71" s="65">
        <v>100</v>
      </c>
      <c r="M71" s="65"/>
      <c r="N71" s="65"/>
      <c r="O71" s="65"/>
      <c r="P71" s="65"/>
      <c r="Q71" s="65"/>
      <c r="R71" s="65"/>
      <c r="S71" s="65"/>
      <c r="T71" s="65">
        <v>0</v>
      </c>
    </row>
    <row r="72" spans="1:20" ht="12.75" customHeight="1" x14ac:dyDescent="0.25">
      <c r="A72" s="88">
        <v>67</v>
      </c>
      <c r="B72" s="62" t="s">
        <v>181</v>
      </c>
      <c r="C72" s="63" t="s">
        <v>122</v>
      </c>
      <c r="D72" s="67" t="s">
        <v>185</v>
      </c>
      <c r="E72" s="65"/>
      <c r="F72" s="65"/>
      <c r="G72" s="65" t="s">
        <v>111</v>
      </c>
      <c r="H72" s="65"/>
      <c r="I72" s="65"/>
      <c r="J72" s="65"/>
      <c r="K72" s="65" t="s">
        <v>111</v>
      </c>
      <c r="L72" s="65">
        <v>40</v>
      </c>
      <c r="M72" s="65" t="s">
        <v>111</v>
      </c>
      <c r="N72" s="65" t="s">
        <v>111</v>
      </c>
      <c r="O72" s="65"/>
      <c r="P72" s="65" t="s">
        <v>111</v>
      </c>
      <c r="Q72" s="65"/>
      <c r="R72" s="65" t="s">
        <v>111</v>
      </c>
      <c r="S72" s="65"/>
      <c r="T72" s="65">
        <v>60</v>
      </c>
    </row>
    <row r="73" spans="1:20" ht="12.75" customHeight="1" x14ac:dyDescent="0.25">
      <c r="A73" s="88">
        <v>68</v>
      </c>
      <c r="B73" s="62" t="s">
        <v>181</v>
      </c>
      <c r="C73" s="63" t="s">
        <v>122</v>
      </c>
      <c r="D73" s="67" t="s">
        <v>186</v>
      </c>
      <c r="E73" s="65"/>
      <c r="F73" s="65" t="s">
        <v>111</v>
      </c>
      <c r="G73" s="65" t="s">
        <v>111</v>
      </c>
      <c r="H73" s="65" t="s">
        <v>111</v>
      </c>
      <c r="I73" s="65"/>
      <c r="J73" s="65"/>
      <c r="K73" s="65" t="s">
        <v>111</v>
      </c>
      <c r="L73" s="65">
        <v>100</v>
      </c>
      <c r="M73" s="65"/>
      <c r="N73" s="65"/>
      <c r="O73" s="65"/>
      <c r="P73" s="65"/>
      <c r="Q73" s="65"/>
      <c r="R73" s="65"/>
      <c r="S73" s="65"/>
      <c r="T73" s="65">
        <v>0</v>
      </c>
    </row>
    <row r="74" spans="1:20" ht="12.75" customHeight="1" x14ac:dyDescent="0.25">
      <c r="A74" s="88">
        <v>69</v>
      </c>
      <c r="B74" s="62" t="s">
        <v>181</v>
      </c>
      <c r="C74" s="63" t="s">
        <v>122</v>
      </c>
      <c r="D74" s="67" t="s">
        <v>187</v>
      </c>
      <c r="E74" s="65"/>
      <c r="F74" s="65" t="s">
        <v>111</v>
      </c>
      <c r="G74" s="65"/>
      <c r="H74" s="65" t="s">
        <v>111</v>
      </c>
      <c r="I74" s="65"/>
      <c r="J74" s="65"/>
      <c r="K74" s="65"/>
      <c r="L74" s="65">
        <v>100</v>
      </c>
      <c r="M74" s="65"/>
      <c r="N74" s="65"/>
      <c r="O74" s="65"/>
      <c r="P74" s="65"/>
      <c r="Q74" s="65"/>
      <c r="R74" s="65"/>
      <c r="S74" s="65"/>
      <c r="T74" s="65">
        <v>0</v>
      </c>
    </row>
    <row r="75" spans="1:20" ht="12.75" customHeight="1" x14ac:dyDescent="0.25">
      <c r="A75" s="88">
        <v>70</v>
      </c>
      <c r="B75" s="63" t="s">
        <v>188</v>
      </c>
      <c r="C75" s="63" t="s">
        <v>109</v>
      </c>
      <c r="D75" s="64" t="s">
        <v>189</v>
      </c>
      <c r="E75" s="65"/>
      <c r="F75" s="65" t="s">
        <v>111</v>
      </c>
      <c r="G75" s="65"/>
      <c r="H75" s="65" t="s">
        <v>111</v>
      </c>
      <c r="I75" s="65"/>
      <c r="J75" s="65"/>
      <c r="K75" s="65"/>
      <c r="L75" s="65">
        <v>30</v>
      </c>
      <c r="M75" s="65"/>
      <c r="N75" s="65" t="s">
        <v>111</v>
      </c>
      <c r="O75" s="65"/>
      <c r="P75" s="65" t="s">
        <v>111</v>
      </c>
      <c r="Q75" s="65"/>
      <c r="R75" s="65"/>
      <c r="S75" s="65"/>
      <c r="T75" s="65">
        <v>70</v>
      </c>
    </row>
    <row r="76" spans="1:20" ht="12.75" customHeight="1" x14ac:dyDescent="0.25">
      <c r="A76" s="88">
        <v>71</v>
      </c>
      <c r="B76" s="63" t="s">
        <v>188</v>
      </c>
      <c r="C76" s="63" t="s">
        <v>109</v>
      </c>
      <c r="D76" s="64" t="s">
        <v>190</v>
      </c>
      <c r="E76" s="65"/>
      <c r="F76" s="65" t="s">
        <v>111</v>
      </c>
      <c r="G76" s="65"/>
      <c r="H76" s="65" t="s">
        <v>111</v>
      </c>
      <c r="I76" s="65"/>
      <c r="J76" s="65"/>
      <c r="K76" s="65"/>
      <c r="L76" s="65">
        <v>40</v>
      </c>
      <c r="M76" s="65" t="s">
        <v>111</v>
      </c>
      <c r="N76" s="65"/>
      <c r="O76" s="65"/>
      <c r="P76" s="65"/>
      <c r="Q76" s="65"/>
      <c r="R76" s="65" t="s">
        <v>111</v>
      </c>
      <c r="S76" s="65"/>
      <c r="T76" s="65">
        <v>60</v>
      </c>
    </row>
    <row r="77" spans="1:20" ht="12.75" customHeight="1" x14ac:dyDescent="0.25">
      <c r="A77" s="88">
        <v>72</v>
      </c>
      <c r="B77" s="63" t="s">
        <v>188</v>
      </c>
      <c r="C77" s="63" t="s">
        <v>109</v>
      </c>
      <c r="D77" s="64" t="s">
        <v>191</v>
      </c>
      <c r="E77" s="65"/>
      <c r="F77" s="65" t="s">
        <v>111</v>
      </c>
      <c r="G77" s="65"/>
      <c r="H77" s="65" t="s">
        <v>111</v>
      </c>
      <c r="I77" s="65"/>
      <c r="J77" s="65"/>
      <c r="K77" s="65"/>
      <c r="L77" s="65">
        <v>50</v>
      </c>
      <c r="M77" s="65" t="s">
        <v>111</v>
      </c>
      <c r="N77" s="65"/>
      <c r="O77" s="65"/>
      <c r="P77" s="65"/>
      <c r="Q77" s="65"/>
      <c r="R77" s="65" t="s">
        <v>111</v>
      </c>
      <c r="S77" s="65"/>
      <c r="T77" s="65">
        <v>50</v>
      </c>
    </row>
    <row r="78" spans="1:20" ht="12.75" customHeight="1" x14ac:dyDescent="0.25">
      <c r="A78" s="88">
        <v>73</v>
      </c>
      <c r="B78" s="63" t="s">
        <v>188</v>
      </c>
      <c r="C78" s="63" t="s">
        <v>109</v>
      </c>
      <c r="D78" s="64" t="s">
        <v>192</v>
      </c>
      <c r="E78" s="65" t="s">
        <v>111</v>
      </c>
      <c r="F78" s="65"/>
      <c r="G78" s="65"/>
      <c r="H78" s="65"/>
      <c r="I78" s="65"/>
      <c r="J78" s="65" t="s">
        <v>111</v>
      </c>
      <c r="K78" s="65"/>
      <c r="L78" s="65">
        <v>30</v>
      </c>
      <c r="M78" s="65" t="s">
        <v>111</v>
      </c>
      <c r="N78" s="65" t="s">
        <v>111</v>
      </c>
      <c r="O78" s="65"/>
      <c r="P78" s="65" t="s">
        <v>111</v>
      </c>
      <c r="Q78" s="65"/>
      <c r="R78" s="65" t="s">
        <v>111</v>
      </c>
      <c r="S78" s="65"/>
      <c r="T78" s="65">
        <v>70</v>
      </c>
    </row>
    <row r="79" spans="1:20" ht="12.75" customHeight="1" x14ac:dyDescent="0.25">
      <c r="A79" s="88">
        <v>74</v>
      </c>
      <c r="B79" s="63" t="s">
        <v>188</v>
      </c>
      <c r="C79" s="63" t="s">
        <v>109</v>
      </c>
      <c r="D79" s="64" t="s">
        <v>193</v>
      </c>
      <c r="E79" s="65"/>
      <c r="F79" s="65" t="s">
        <v>111</v>
      </c>
      <c r="G79" s="65"/>
      <c r="H79" s="65" t="s">
        <v>111</v>
      </c>
      <c r="I79" s="65"/>
      <c r="J79" s="65"/>
      <c r="K79" s="65"/>
      <c r="L79" s="65">
        <v>100</v>
      </c>
      <c r="M79" s="65"/>
      <c r="N79" s="65"/>
      <c r="O79" s="65"/>
      <c r="P79" s="65"/>
      <c r="Q79" s="65"/>
      <c r="R79" s="65"/>
      <c r="S79" s="65"/>
      <c r="T79" s="65">
        <v>0</v>
      </c>
    </row>
    <row r="80" spans="1:20" ht="12.75" customHeight="1" x14ac:dyDescent="0.25">
      <c r="A80" s="88">
        <v>75</v>
      </c>
      <c r="B80" s="63" t="s">
        <v>188</v>
      </c>
      <c r="C80" s="63" t="s">
        <v>122</v>
      </c>
      <c r="D80" s="64" t="s">
        <v>194</v>
      </c>
      <c r="E80" s="65"/>
      <c r="F80" s="65" t="s">
        <v>111</v>
      </c>
      <c r="G80" s="65" t="s">
        <v>111</v>
      </c>
      <c r="H80" s="65" t="s">
        <v>111</v>
      </c>
      <c r="I80" s="65"/>
      <c r="J80" s="65"/>
      <c r="K80" s="65" t="s">
        <v>111</v>
      </c>
      <c r="L80" s="65">
        <v>100</v>
      </c>
      <c r="M80" s="65"/>
      <c r="N80" s="65"/>
      <c r="O80" s="65"/>
      <c r="P80" s="65"/>
      <c r="Q80" s="65"/>
      <c r="R80" s="65"/>
      <c r="S80" s="65"/>
      <c r="T80" s="65">
        <v>0</v>
      </c>
    </row>
    <row r="81" spans="1:20" ht="12.75" customHeight="1" x14ac:dyDescent="0.25">
      <c r="A81" s="88">
        <v>76</v>
      </c>
      <c r="B81" s="62" t="s">
        <v>195</v>
      </c>
      <c r="C81" s="62" t="s">
        <v>109</v>
      </c>
      <c r="D81" s="67" t="s">
        <v>196</v>
      </c>
      <c r="E81" s="65" t="s">
        <v>111</v>
      </c>
      <c r="F81" s="65" t="s">
        <v>111</v>
      </c>
      <c r="G81" s="65"/>
      <c r="H81" s="65"/>
      <c r="I81" s="65"/>
      <c r="J81" s="65"/>
      <c r="K81" s="65" t="s">
        <v>111</v>
      </c>
      <c r="L81" s="65">
        <v>100</v>
      </c>
      <c r="M81" s="65"/>
      <c r="N81" s="65"/>
      <c r="O81" s="65"/>
      <c r="P81" s="65"/>
      <c r="Q81" s="65"/>
      <c r="R81" s="65"/>
      <c r="S81" s="65"/>
      <c r="T81" s="65">
        <v>0</v>
      </c>
    </row>
    <row r="82" spans="1:20" ht="12.75" customHeight="1" x14ac:dyDescent="0.25">
      <c r="A82" s="88">
        <v>77</v>
      </c>
      <c r="B82" s="62" t="s">
        <v>195</v>
      </c>
      <c r="C82" s="62" t="s">
        <v>109</v>
      </c>
      <c r="D82" s="67" t="s">
        <v>197</v>
      </c>
      <c r="E82" s="65" t="s">
        <v>111</v>
      </c>
      <c r="F82" s="65"/>
      <c r="G82" s="65"/>
      <c r="H82" s="65"/>
      <c r="I82" s="65"/>
      <c r="J82" s="65" t="s">
        <v>111</v>
      </c>
      <c r="K82" s="65"/>
      <c r="L82" s="65">
        <v>30</v>
      </c>
      <c r="M82" s="65"/>
      <c r="N82" s="65" t="s">
        <v>111</v>
      </c>
      <c r="O82" s="65"/>
      <c r="P82" s="65"/>
      <c r="Q82" s="65" t="s">
        <v>111</v>
      </c>
      <c r="R82" s="65"/>
      <c r="S82" s="65"/>
      <c r="T82" s="65">
        <v>70</v>
      </c>
    </row>
    <row r="83" spans="1:20" ht="12.75" customHeight="1" x14ac:dyDescent="0.25">
      <c r="A83" s="88">
        <v>78</v>
      </c>
      <c r="B83" s="62" t="s">
        <v>195</v>
      </c>
      <c r="C83" s="62" t="s">
        <v>109</v>
      </c>
      <c r="D83" s="67" t="s">
        <v>184</v>
      </c>
      <c r="E83" s="65" t="s">
        <v>111</v>
      </c>
      <c r="F83" s="65"/>
      <c r="G83" s="65"/>
      <c r="H83" s="65"/>
      <c r="I83" s="65"/>
      <c r="J83" s="65" t="s">
        <v>111</v>
      </c>
      <c r="K83" s="65"/>
      <c r="L83" s="65">
        <v>30</v>
      </c>
      <c r="M83" s="65"/>
      <c r="N83" s="65" t="s">
        <v>111</v>
      </c>
      <c r="O83" s="65"/>
      <c r="P83" s="65"/>
      <c r="Q83" s="65" t="s">
        <v>111</v>
      </c>
      <c r="R83" s="65"/>
      <c r="S83" s="65"/>
      <c r="T83" s="65">
        <v>70</v>
      </c>
    </row>
    <row r="84" spans="1:20" ht="12.75" customHeight="1" x14ac:dyDescent="0.25">
      <c r="A84" s="88">
        <v>79</v>
      </c>
      <c r="B84" s="62" t="s">
        <v>195</v>
      </c>
      <c r="C84" s="62" t="s">
        <v>109</v>
      </c>
      <c r="D84" s="67" t="s">
        <v>198</v>
      </c>
      <c r="E84" s="65" t="s">
        <v>111</v>
      </c>
      <c r="F84" s="65"/>
      <c r="G84" s="65"/>
      <c r="H84" s="65"/>
      <c r="I84" s="65"/>
      <c r="J84" s="65" t="s">
        <v>111</v>
      </c>
      <c r="K84" s="65"/>
      <c r="L84" s="65">
        <v>30</v>
      </c>
      <c r="M84" s="65"/>
      <c r="N84" s="65" t="s">
        <v>111</v>
      </c>
      <c r="O84" s="65"/>
      <c r="P84" s="65"/>
      <c r="Q84" s="65" t="s">
        <v>111</v>
      </c>
      <c r="R84" s="65"/>
      <c r="S84" s="65"/>
      <c r="T84" s="65">
        <v>70</v>
      </c>
    </row>
    <row r="85" spans="1:20" ht="12.75" customHeight="1" x14ac:dyDescent="0.25">
      <c r="A85" s="88">
        <v>80</v>
      </c>
      <c r="B85" s="62" t="s">
        <v>195</v>
      </c>
      <c r="C85" s="62" t="s">
        <v>109</v>
      </c>
      <c r="D85" s="67" t="s">
        <v>199</v>
      </c>
      <c r="E85" s="65" t="s">
        <v>111</v>
      </c>
      <c r="F85" s="65" t="s">
        <v>111</v>
      </c>
      <c r="G85" s="65"/>
      <c r="H85" s="65"/>
      <c r="I85" s="65"/>
      <c r="J85" s="65"/>
      <c r="K85" s="65" t="s">
        <v>111</v>
      </c>
      <c r="L85" s="65">
        <v>100</v>
      </c>
      <c r="M85" s="65"/>
      <c r="N85" s="65"/>
      <c r="O85" s="65"/>
      <c r="P85" s="65"/>
      <c r="Q85" s="65"/>
      <c r="R85" s="65"/>
      <c r="S85" s="65"/>
      <c r="T85" s="65">
        <v>0</v>
      </c>
    </row>
    <row r="86" spans="1:20" ht="12.75" customHeight="1" x14ac:dyDescent="0.25">
      <c r="A86" s="88">
        <v>81</v>
      </c>
      <c r="B86" s="62" t="s">
        <v>195</v>
      </c>
      <c r="C86" s="62" t="s">
        <v>109</v>
      </c>
      <c r="D86" s="67" t="s">
        <v>200</v>
      </c>
      <c r="E86" s="65" t="s">
        <v>111</v>
      </c>
      <c r="F86" s="65"/>
      <c r="G86" s="65"/>
      <c r="H86" s="65"/>
      <c r="I86" s="65"/>
      <c r="J86" s="65" t="s">
        <v>111</v>
      </c>
      <c r="K86" s="65"/>
      <c r="L86" s="65">
        <v>30</v>
      </c>
      <c r="M86" s="65"/>
      <c r="N86" s="65" t="s">
        <v>111</v>
      </c>
      <c r="O86" s="65"/>
      <c r="P86" s="65"/>
      <c r="Q86" s="65" t="s">
        <v>111</v>
      </c>
      <c r="R86" s="65"/>
      <c r="S86" s="65"/>
      <c r="T86" s="65">
        <v>70</v>
      </c>
    </row>
    <row r="87" spans="1:20" ht="12.75" customHeight="1" x14ac:dyDescent="0.25">
      <c r="A87" s="88">
        <v>82</v>
      </c>
      <c r="B87" s="62" t="s">
        <v>195</v>
      </c>
      <c r="C87" s="62" t="s">
        <v>109</v>
      </c>
      <c r="D87" s="67" t="s">
        <v>201</v>
      </c>
      <c r="E87" s="65" t="s">
        <v>111</v>
      </c>
      <c r="F87" s="65" t="s">
        <v>111</v>
      </c>
      <c r="G87" s="65"/>
      <c r="H87" s="65"/>
      <c r="I87" s="65"/>
      <c r="J87" s="65"/>
      <c r="K87" s="65" t="s">
        <v>111</v>
      </c>
      <c r="L87" s="65">
        <v>100</v>
      </c>
      <c r="M87" s="65"/>
      <c r="N87" s="65"/>
      <c r="O87" s="65"/>
      <c r="P87" s="65"/>
      <c r="Q87" s="65"/>
      <c r="R87" s="65"/>
      <c r="S87" s="65"/>
      <c r="T87" s="65">
        <v>0</v>
      </c>
    </row>
    <row r="88" spans="1:20" ht="12.75" customHeight="1" x14ac:dyDescent="0.25">
      <c r="A88" s="88">
        <v>83</v>
      </c>
      <c r="B88" s="62" t="s">
        <v>195</v>
      </c>
      <c r="C88" s="62" t="s">
        <v>109</v>
      </c>
      <c r="D88" s="67" t="s">
        <v>127</v>
      </c>
      <c r="E88" s="65" t="s">
        <v>111</v>
      </c>
      <c r="F88" s="65" t="s">
        <v>111</v>
      </c>
      <c r="G88" s="65"/>
      <c r="H88" s="65"/>
      <c r="I88" s="65"/>
      <c r="J88" s="65"/>
      <c r="K88" s="65" t="s">
        <v>111</v>
      </c>
      <c r="L88" s="65">
        <v>100</v>
      </c>
      <c r="M88" s="65"/>
      <c r="N88" s="65"/>
      <c r="O88" s="65"/>
      <c r="P88" s="65"/>
      <c r="Q88" s="65"/>
      <c r="R88" s="65"/>
      <c r="S88" s="65"/>
      <c r="T88" s="65">
        <v>0</v>
      </c>
    </row>
    <row r="89" spans="1:20" ht="12.75" customHeight="1" x14ac:dyDescent="0.25">
      <c r="A89" s="88">
        <v>84</v>
      </c>
      <c r="B89" s="62" t="s">
        <v>195</v>
      </c>
      <c r="C89" s="62" t="s">
        <v>122</v>
      </c>
      <c r="D89" s="67" t="s">
        <v>202</v>
      </c>
      <c r="E89" s="65" t="s">
        <v>111</v>
      </c>
      <c r="F89" s="65" t="s">
        <v>111</v>
      </c>
      <c r="G89" s="65"/>
      <c r="H89" s="65"/>
      <c r="I89" s="65"/>
      <c r="J89" s="65"/>
      <c r="K89" s="65" t="s">
        <v>111</v>
      </c>
      <c r="L89" s="65">
        <v>100</v>
      </c>
      <c r="M89" s="65"/>
      <c r="N89" s="65"/>
      <c r="O89" s="65"/>
      <c r="P89" s="65"/>
      <c r="Q89" s="65"/>
      <c r="R89" s="65"/>
      <c r="S89" s="65"/>
      <c r="T89" s="65">
        <v>0</v>
      </c>
    </row>
    <row r="90" spans="1:20" ht="12.75" customHeight="1" x14ac:dyDescent="0.25">
      <c r="A90" s="88">
        <v>85</v>
      </c>
      <c r="B90" s="62" t="s">
        <v>195</v>
      </c>
      <c r="C90" s="62" t="s">
        <v>122</v>
      </c>
      <c r="D90" s="67" t="s">
        <v>203</v>
      </c>
      <c r="E90" s="65" t="s">
        <v>111</v>
      </c>
      <c r="F90" s="65"/>
      <c r="G90" s="65"/>
      <c r="H90" s="65"/>
      <c r="I90" s="65"/>
      <c r="J90" s="65" t="s">
        <v>111</v>
      </c>
      <c r="K90" s="65"/>
      <c r="L90" s="65">
        <v>30</v>
      </c>
      <c r="M90" s="65"/>
      <c r="N90" s="65" t="s">
        <v>111</v>
      </c>
      <c r="O90" s="65"/>
      <c r="P90" s="65"/>
      <c r="Q90" s="65" t="s">
        <v>111</v>
      </c>
      <c r="R90" s="65"/>
      <c r="S90" s="65"/>
      <c r="T90" s="65">
        <v>70</v>
      </c>
    </row>
    <row r="91" spans="1:20" ht="12.75" customHeight="1" x14ac:dyDescent="0.25">
      <c r="A91" s="88">
        <v>86</v>
      </c>
      <c r="B91" s="62" t="s">
        <v>204</v>
      </c>
      <c r="C91" s="62" t="s">
        <v>109</v>
      </c>
      <c r="D91" s="67" t="s">
        <v>205</v>
      </c>
      <c r="E91" s="65"/>
      <c r="F91" s="65" t="s">
        <v>111</v>
      </c>
      <c r="G91" s="65"/>
      <c r="H91" s="65" t="s">
        <v>111</v>
      </c>
      <c r="I91" s="65"/>
      <c r="J91" s="65"/>
      <c r="K91" s="65"/>
      <c r="L91" s="65">
        <v>40</v>
      </c>
      <c r="M91" s="65" t="s">
        <v>111</v>
      </c>
      <c r="N91" s="65"/>
      <c r="O91" s="65"/>
      <c r="P91" s="65"/>
      <c r="Q91" s="65"/>
      <c r="R91" s="65" t="s">
        <v>111</v>
      </c>
      <c r="S91" s="65"/>
      <c r="T91" s="65">
        <v>60</v>
      </c>
    </row>
    <row r="92" spans="1:20" ht="12.75" customHeight="1" x14ac:dyDescent="0.25">
      <c r="A92" s="88">
        <v>87</v>
      </c>
      <c r="B92" s="62" t="s">
        <v>204</v>
      </c>
      <c r="C92" s="62" t="s">
        <v>109</v>
      </c>
      <c r="D92" s="67" t="s">
        <v>206</v>
      </c>
      <c r="E92" s="65"/>
      <c r="F92" s="65" t="s">
        <v>111</v>
      </c>
      <c r="G92" s="65" t="s">
        <v>111</v>
      </c>
      <c r="H92" s="65" t="s">
        <v>111</v>
      </c>
      <c r="I92" s="65"/>
      <c r="J92" s="65"/>
      <c r="K92" s="65" t="s">
        <v>111</v>
      </c>
      <c r="L92" s="65">
        <v>40</v>
      </c>
      <c r="M92" s="65" t="s">
        <v>111</v>
      </c>
      <c r="N92" s="65"/>
      <c r="O92" s="65"/>
      <c r="P92" s="65"/>
      <c r="Q92" s="65"/>
      <c r="R92" s="65" t="s">
        <v>111</v>
      </c>
      <c r="S92" s="65"/>
      <c r="T92" s="65">
        <v>60</v>
      </c>
    </row>
    <row r="93" spans="1:20" ht="12.75" customHeight="1" x14ac:dyDescent="0.25">
      <c r="A93" s="88">
        <v>88</v>
      </c>
      <c r="B93" s="62" t="s">
        <v>204</v>
      </c>
      <c r="C93" s="62" t="s">
        <v>109</v>
      </c>
      <c r="D93" s="67" t="s">
        <v>207</v>
      </c>
      <c r="E93" s="65"/>
      <c r="F93" s="65"/>
      <c r="G93" s="65" t="s">
        <v>111</v>
      </c>
      <c r="H93" s="65"/>
      <c r="I93" s="65"/>
      <c r="J93" s="65"/>
      <c r="K93" s="65" t="s">
        <v>111</v>
      </c>
      <c r="L93" s="65">
        <v>50</v>
      </c>
      <c r="M93" s="65"/>
      <c r="N93" s="65" t="s">
        <v>111</v>
      </c>
      <c r="O93" s="65"/>
      <c r="P93" s="65" t="s">
        <v>111</v>
      </c>
      <c r="Q93" s="65"/>
      <c r="R93" s="65"/>
      <c r="S93" s="65"/>
      <c r="T93" s="65">
        <v>50</v>
      </c>
    </row>
    <row r="94" spans="1:20" ht="12.75" customHeight="1" x14ac:dyDescent="0.25">
      <c r="A94" s="88">
        <v>89</v>
      </c>
      <c r="B94" s="62" t="s">
        <v>204</v>
      </c>
      <c r="C94" s="62" t="s">
        <v>109</v>
      </c>
      <c r="D94" s="67" t="s">
        <v>208</v>
      </c>
      <c r="E94" s="65"/>
      <c r="F94" s="65"/>
      <c r="G94" s="65" t="s">
        <v>111</v>
      </c>
      <c r="H94" s="65"/>
      <c r="I94" s="65"/>
      <c r="J94" s="65"/>
      <c r="K94" s="65" t="s">
        <v>111</v>
      </c>
      <c r="L94" s="65">
        <v>50</v>
      </c>
      <c r="M94" s="65"/>
      <c r="N94" s="65" t="s">
        <v>111</v>
      </c>
      <c r="O94" s="65"/>
      <c r="P94" s="65" t="s">
        <v>111</v>
      </c>
      <c r="Q94" s="65"/>
      <c r="R94" s="65"/>
      <c r="S94" s="65"/>
      <c r="T94" s="65">
        <v>50</v>
      </c>
    </row>
    <row r="95" spans="1:20" ht="12.75" customHeight="1" x14ac:dyDescent="0.25">
      <c r="A95" s="88">
        <v>90</v>
      </c>
      <c r="B95" s="62" t="s">
        <v>204</v>
      </c>
      <c r="C95" s="62" t="s">
        <v>109</v>
      </c>
      <c r="D95" s="67" t="s">
        <v>209</v>
      </c>
      <c r="E95" s="65"/>
      <c r="F95" s="65"/>
      <c r="G95" s="65" t="s">
        <v>111</v>
      </c>
      <c r="H95" s="65"/>
      <c r="I95" s="65"/>
      <c r="J95" s="65"/>
      <c r="K95" s="65" t="s">
        <v>111</v>
      </c>
      <c r="L95" s="65">
        <v>40</v>
      </c>
      <c r="M95" s="65" t="s">
        <v>111</v>
      </c>
      <c r="N95" s="65"/>
      <c r="O95" s="65" t="s">
        <v>111</v>
      </c>
      <c r="P95" s="65"/>
      <c r="Q95" s="65"/>
      <c r="R95" s="65" t="s">
        <v>111</v>
      </c>
      <c r="S95" s="65" t="s">
        <v>111</v>
      </c>
      <c r="T95" s="65">
        <v>60</v>
      </c>
    </row>
    <row r="96" spans="1:20" ht="12.75" customHeight="1" x14ac:dyDescent="0.25">
      <c r="A96" s="88">
        <v>91</v>
      </c>
      <c r="B96" s="62" t="s">
        <v>204</v>
      </c>
      <c r="C96" s="62" t="s">
        <v>109</v>
      </c>
      <c r="D96" s="67" t="s">
        <v>210</v>
      </c>
      <c r="E96" s="65"/>
      <c r="F96" s="65" t="s">
        <v>111</v>
      </c>
      <c r="G96" s="65"/>
      <c r="H96" s="65" t="s">
        <v>111</v>
      </c>
      <c r="I96" s="65"/>
      <c r="J96" s="65"/>
      <c r="K96" s="65"/>
      <c r="L96" s="65">
        <v>40</v>
      </c>
      <c r="M96" s="65" t="s">
        <v>111</v>
      </c>
      <c r="N96" s="65" t="s">
        <v>111</v>
      </c>
      <c r="O96" s="65"/>
      <c r="P96" s="65" t="s">
        <v>111</v>
      </c>
      <c r="Q96" s="65"/>
      <c r="R96" s="65" t="s">
        <v>111</v>
      </c>
      <c r="S96" s="65"/>
      <c r="T96" s="65">
        <v>60</v>
      </c>
    </row>
    <row r="97" spans="1:22" ht="12.75" customHeight="1" x14ac:dyDescent="0.25">
      <c r="A97" s="88">
        <v>92</v>
      </c>
      <c r="B97" s="62" t="s">
        <v>204</v>
      </c>
      <c r="C97" s="62" t="s">
        <v>109</v>
      </c>
      <c r="D97" s="67" t="s">
        <v>211</v>
      </c>
      <c r="E97" s="65"/>
      <c r="F97" s="65"/>
      <c r="G97" s="65" t="s">
        <v>111</v>
      </c>
      <c r="H97" s="65"/>
      <c r="I97" s="65"/>
      <c r="J97" s="65"/>
      <c r="K97" s="65"/>
      <c r="L97" s="65">
        <v>50</v>
      </c>
      <c r="M97" s="65"/>
      <c r="N97" s="65" t="s">
        <v>111</v>
      </c>
      <c r="O97" s="65"/>
      <c r="P97" s="65" t="s">
        <v>111</v>
      </c>
      <c r="Q97" s="65"/>
      <c r="R97" s="65"/>
      <c r="S97" s="65"/>
      <c r="T97" s="65">
        <v>50</v>
      </c>
    </row>
    <row r="98" spans="1:22" ht="12.75" customHeight="1" x14ac:dyDescent="0.25">
      <c r="A98" s="88">
        <v>93</v>
      </c>
      <c r="B98" s="62" t="s">
        <v>204</v>
      </c>
      <c r="C98" s="62" t="s">
        <v>109</v>
      </c>
      <c r="D98" s="67" t="s">
        <v>212</v>
      </c>
      <c r="E98" s="65"/>
      <c r="F98" s="65" t="s">
        <v>111</v>
      </c>
      <c r="G98" s="65"/>
      <c r="H98" s="65" t="s">
        <v>111</v>
      </c>
      <c r="I98" s="65"/>
      <c r="J98" s="65"/>
      <c r="K98" s="65"/>
      <c r="L98" s="65">
        <v>50</v>
      </c>
      <c r="M98" s="65"/>
      <c r="N98" s="65"/>
      <c r="O98" s="65" t="s">
        <v>111</v>
      </c>
      <c r="P98" s="65"/>
      <c r="Q98" s="65"/>
      <c r="R98" s="65"/>
      <c r="S98" s="65" t="s">
        <v>111</v>
      </c>
      <c r="T98" s="65">
        <v>50</v>
      </c>
    </row>
    <row r="99" spans="1:22" ht="12.75" customHeight="1" x14ac:dyDescent="0.25">
      <c r="A99" s="88">
        <v>94</v>
      </c>
      <c r="B99" s="62" t="s">
        <v>204</v>
      </c>
      <c r="C99" s="62" t="s">
        <v>109</v>
      </c>
      <c r="D99" s="67" t="s">
        <v>213</v>
      </c>
      <c r="E99" s="65"/>
      <c r="F99" s="65"/>
      <c r="G99" s="65" t="s">
        <v>111</v>
      </c>
      <c r="H99" s="65"/>
      <c r="I99" s="65"/>
      <c r="J99" s="65"/>
      <c r="K99" s="65" t="s">
        <v>111</v>
      </c>
      <c r="L99" s="65">
        <v>50</v>
      </c>
      <c r="M99" s="65"/>
      <c r="N99" s="65" t="s">
        <v>111</v>
      </c>
      <c r="O99" s="65"/>
      <c r="P99" s="65" t="s">
        <v>111</v>
      </c>
      <c r="Q99" s="65"/>
      <c r="R99" s="65"/>
      <c r="S99" s="65"/>
      <c r="T99" s="65">
        <v>50</v>
      </c>
    </row>
    <row r="100" spans="1:22" ht="12.75" customHeight="1" x14ac:dyDescent="0.25">
      <c r="A100" s="88">
        <v>95</v>
      </c>
      <c r="B100" s="62" t="s">
        <v>204</v>
      </c>
      <c r="C100" s="62" t="s">
        <v>109</v>
      </c>
      <c r="D100" s="67" t="s">
        <v>214</v>
      </c>
      <c r="E100" s="65" t="s">
        <v>111</v>
      </c>
      <c r="F100" s="65" t="s">
        <v>111</v>
      </c>
      <c r="G100" s="65"/>
      <c r="H100" s="65" t="s">
        <v>111</v>
      </c>
      <c r="I100" s="65"/>
      <c r="J100" s="65" t="s">
        <v>111</v>
      </c>
      <c r="K100" s="65"/>
      <c r="L100" s="65">
        <v>50</v>
      </c>
      <c r="M100" s="65"/>
      <c r="N100" s="65" t="s">
        <v>111</v>
      </c>
      <c r="O100" s="65"/>
      <c r="P100" s="65" t="s">
        <v>111</v>
      </c>
      <c r="Q100" s="65"/>
      <c r="R100" s="65"/>
      <c r="S100" s="65"/>
      <c r="T100" s="65">
        <v>50</v>
      </c>
    </row>
    <row r="101" spans="1:22" ht="12.75" customHeight="1" x14ac:dyDescent="0.25">
      <c r="A101" s="88">
        <v>96</v>
      </c>
      <c r="B101" s="62" t="s">
        <v>204</v>
      </c>
      <c r="C101" s="62" t="s">
        <v>109</v>
      </c>
      <c r="D101" s="67" t="s">
        <v>215</v>
      </c>
      <c r="E101" s="65" t="s">
        <v>111</v>
      </c>
      <c r="F101" s="65" t="s">
        <v>111</v>
      </c>
      <c r="G101" s="65"/>
      <c r="H101" s="65" t="s">
        <v>111</v>
      </c>
      <c r="I101" s="65"/>
      <c r="J101" s="65" t="s">
        <v>111</v>
      </c>
      <c r="K101" s="65"/>
      <c r="L101" s="65">
        <v>50</v>
      </c>
      <c r="M101" s="65"/>
      <c r="N101" s="65" t="s">
        <v>111</v>
      </c>
      <c r="O101" s="65"/>
      <c r="P101" s="65" t="s">
        <v>111</v>
      </c>
      <c r="Q101" s="65"/>
      <c r="R101" s="65"/>
      <c r="S101" s="65"/>
      <c r="T101" s="65">
        <v>50</v>
      </c>
    </row>
    <row r="102" spans="1:22" ht="12.75" customHeight="1" x14ac:dyDescent="0.25">
      <c r="A102" s="88">
        <v>97</v>
      </c>
      <c r="B102" s="62" t="s">
        <v>204</v>
      </c>
      <c r="C102" s="62" t="s">
        <v>122</v>
      </c>
      <c r="D102" s="67" t="s">
        <v>216</v>
      </c>
      <c r="E102" s="65"/>
      <c r="F102" s="65" t="s">
        <v>111</v>
      </c>
      <c r="G102" s="65" t="s">
        <v>111</v>
      </c>
      <c r="H102" s="65" t="s">
        <v>111</v>
      </c>
      <c r="I102" s="65"/>
      <c r="J102" s="65"/>
      <c r="K102" s="65" t="s">
        <v>111</v>
      </c>
      <c r="L102" s="65">
        <v>40</v>
      </c>
      <c r="M102" s="65" t="s">
        <v>111</v>
      </c>
      <c r="N102" s="65"/>
      <c r="O102" s="65"/>
      <c r="P102" s="65"/>
      <c r="Q102" s="65"/>
      <c r="R102" s="65" t="s">
        <v>111</v>
      </c>
      <c r="S102" s="65"/>
      <c r="T102" s="65">
        <v>60</v>
      </c>
    </row>
    <row r="103" spans="1:22" ht="12.75" customHeight="1" x14ac:dyDescent="0.25">
      <c r="A103" s="88">
        <v>98</v>
      </c>
      <c r="B103" s="71" t="s">
        <v>204</v>
      </c>
      <c r="C103" s="62" t="s">
        <v>122</v>
      </c>
      <c r="D103" s="67" t="s">
        <v>217</v>
      </c>
      <c r="E103" s="65"/>
      <c r="F103" s="65"/>
      <c r="G103" s="65" t="s">
        <v>111</v>
      </c>
      <c r="H103" s="65"/>
      <c r="I103" s="65"/>
      <c r="J103" s="65"/>
      <c r="K103" s="65" t="s">
        <v>111</v>
      </c>
      <c r="L103" s="65">
        <v>50</v>
      </c>
      <c r="M103" s="65"/>
      <c r="N103" s="65" t="s">
        <v>111</v>
      </c>
      <c r="O103" s="65"/>
      <c r="P103" s="65" t="s">
        <v>111</v>
      </c>
      <c r="Q103" s="65"/>
      <c r="R103" s="65"/>
      <c r="S103" s="65"/>
      <c r="T103" s="72">
        <v>50</v>
      </c>
    </row>
    <row r="104" spans="1:22" ht="12.75" customHeight="1" x14ac:dyDescent="0.25">
      <c r="A104" s="88">
        <v>99</v>
      </c>
      <c r="B104" s="71" t="s">
        <v>204</v>
      </c>
      <c r="C104" s="62" t="s">
        <v>122</v>
      </c>
      <c r="D104" s="67" t="s">
        <v>218</v>
      </c>
      <c r="E104" s="65"/>
      <c r="F104" s="65"/>
      <c r="G104" s="65" t="s">
        <v>111</v>
      </c>
      <c r="H104" s="65"/>
      <c r="I104" s="65"/>
      <c r="J104" s="65"/>
      <c r="K104" s="65" t="s">
        <v>111</v>
      </c>
      <c r="L104" s="65">
        <v>50</v>
      </c>
      <c r="M104" s="65"/>
      <c r="N104" s="65" t="s">
        <v>111</v>
      </c>
      <c r="O104" s="65"/>
      <c r="P104" s="65" t="s">
        <v>111</v>
      </c>
      <c r="Q104" s="65"/>
      <c r="R104" s="65"/>
      <c r="S104" s="65"/>
      <c r="T104" s="72">
        <v>50</v>
      </c>
    </row>
    <row r="105" spans="1:22" ht="12.75" customHeight="1" x14ac:dyDescent="0.25">
      <c r="A105" s="88">
        <v>100</v>
      </c>
      <c r="B105" s="62" t="s">
        <v>219</v>
      </c>
      <c r="C105" s="62" t="s">
        <v>109</v>
      </c>
      <c r="D105" s="67" t="s">
        <v>220</v>
      </c>
      <c r="E105" s="65"/>
      <c r="F105" s="65"/>
      <c r="G105" s="65"/>
      <c r="H105" s="65"/>
      <c r="I105" s="65"/>
      <c r="J105" s="65"/>
      <c r="K105" s="65"/>
      <c r="L105" s="65">
        <v>0</v>
      </c>
      <c r="M105" s="65"/>
      <c r="N105" s="65" t="s">
        <v>111</v>
      </c>
      <c r="O105" s="65"/>
      <c r="P105" s="65"/>
      <c r="Q105" s="65" t="s">
        <v>111</v>
      </c>
      <c r="R105" s="65"/>
      <c r="S105" s="65"/>
      <c r="T105" s="65">
        <v>100</v>
      </c>
    </row>
    <row r="106" spans="1:22" ht="12.75" customHeight="1" x14ac:dyDescent="0.25">
      <c r="A106" s="88">
        <v>101</v>
      </c>
      <c r="B106" s="62" t="s">
        <v>219</v>
      </c>
      <c r="C106" s="62" t="s">
        <v>109</v>
      </c>
      <c r="D106" s="67" t="s">
        <v>221</v>
      </c>
      <c r="E106" s="68"/>
      <c r="F106" s="68"/>
      <c r="G106" s="68"/>
      <c r="H106" s="68"/>
      <c r="I106" s="68"/>
      <c r="J106" s="68"/>
      <c r="K106" s="68"/>
      <c r="L106" s="68">
        <v>0</v>
      </c>
      <c r="M106" s="68" t="s">
        <v>111</v>
      </c>
      <c r="N106" s="68"/>
      <c r="O106" s="68"/>
      <c r="P106" s="68"/>
      <c r="Q106" s="68"/>
      <c r="R106" s="68" t="s">
        <v>111</v>
      </c>
      <c r="S106" s="68"/>
      <c r="T106" s="68">
        <v>100</v>
      </c>
      <c r="V106" s="69"/>
    </row>
    <row r="107" spans="1:22" ht="12.75" customHeight="1" x14ac:dyDescent="0.25">
      <c r="A107" s="88">
        <v>102</v>
      </c>
      <c r="B107" s="62" t="s">
        <v>219</v>
      </c>
      <c r="C107" s="62" t="s">
        <v>122</v>
      </c>
      <c r="D107" s="67" t="s">
        <v>222</v>
      </c>
      <c r="E107" s="65"/>
      <c r="F107" s="65"/>
      <c r="G107" s="65" t="s">
        <v>111</v>
      </c>
      <c r="H107" s="65"/>
      <c r="I107" s="65"/>
      <c r="J107" s="65"/>
      <c r="K107" s="65" t="s">
        <v>111</v>
      </c>
      <c r="L107" s="65">
        <v>40</v>
      </c>
      <c r="M107" s="65"/>
      <c r="N107" s="65" t="s">
        <v>111</v>
      </c>
      <c r="O107" s="65"/>
      <c r="P107" s="65" t="s">
        <v>111</v>
      </c>
      <c r="Q107" s="65"/>
      <c r="R107" s="65"/>
      <c r="S107" s="65"/>
      <c r="T107" s="65">
        <v>60</v>
      </c>
    </row>
    <row r="108" spans="1:22" ht="12.75" customHeight="1" x14ac:dyDescent="0.25">
      <c r="A108" s="88">
        <v>103</v>
      </c>
      <c r="B108" s="62" t="s">
        <v>223</v>
      </c>
      <c r="C108" s="62" t="s">
        <v>109</v>
      </c>
      <c r="D108" s="67" t="s">
        <v>224</v>
      </c>
      <c r="E108" s="65"/>
      <c r="F108" s="65" t="s">
        <v>111</v>
      </c>
      <c r="G108" s="65" t="s">
        <v>111</v>
      </c>
      <c r="H108" s="65" t="s">
        <v>111</v>
      </c>
      <c r="I108" s="65"/>
      <c r="J108" s="65"/>
      <c r="K108" s="65" t="s">
        <v>111</v>
      </c>
      <c r="L108" s="65">
        <v>100</v>
      </c>
      <c r="M108" s="65"/>
      <c r="N108" s="65"/>
      <c r="O108" s="65"/>
      <c r="P108" s="65"/>
      <c r="Q108" s="65"/>
      <c r="R108" s="65"/>
      <c r="S108" s="65"/>
      <c r="T108" s="65">
        <v>0</v>
      </c>
    </row>
    <row r="109" spans="1:22" ht="12.75" customHeight="1" x14ac:dyDescent="0.25">
      <c r="A109" s="88">
        <v>104</v>
      </c>
      <c r="B109" s="62" t="s">
        <v>223</v>
      </c>
      <c r="C109" s="62" t="s">
        <v>109</v>
      </c>
      <c r="D109" s="67" t="s">
        <v>225</v>
      </c>
      <c r="E109" s="65"/>
      <c r="F109" s="65" t="s">
        <v>111</v>
      </c>
      <c r="G109" s="65" t="s">
        <v>111</v>
      </c>
      <c r="H109" s="65" t="s">
        <v>111</v>
      </c>
      <c r="I109" s="65"/>
      <c r="J109" s="65"/>
      <c r="K109" s="65" t="s">
        <v>111</v>
      </c>
      <c r="L109" s="65">
        <v>100</v>
      </c>
      <c r="M109" s="65"/>
      <c r="N109" s="65"/>
      <c r="O109" s="65"/>
      <c r="P109" s="65"/>
      <c r="Q109" s="65"/>
      <c r="R109" s="65"/>
      <c r="S109" s="65"/>
      <c r="T109" s="65">
        <v>0</v>
      </c>
    </row>
    <row r="110" spans="1:22" ht="12.75" customHeight="1" x14ac:dyDescent="0.25">
      <c r="A110" s="88">
        <v>105</v>
      </c>
      <c r="B110" s="62" t="s">
        <v>223</v>
      </c>
      <c r="C110" s="62" t="s">
        <v>109</v>
      </c>
      <c r="D110" s="67" t="s">
        <v>226</v>
      </c>
      <c r="E110" s="65"/>
      <c r="F110" s="65"/>
      <c r="G110" s="65"/>
      <c r="H110" s="65"/>
      <c r="I110" s="65"/>
      <c r="J110" s="65"/>
      <c r="K110" s="65"/>
      <c r="L110" s="65">
        <v>0</v>
      </c>
      <c r="M110" s="65" t="s">
        <v>111</v>
      </c>
      <c r="N110" s="65"/>
      <c r="O110" s="65"/>
      <c r="P110" s="65"/>
      <c r="Q110" s="65"/>
      <c r="R110" s="65" t="s">
        <v>111</v>
      </c>
      <c r="S110" s="65"/>
      <c r="T110" s="65">
        <v>100</v>
      </c>
    </row>
    <row r="111" spans="1:22" ht="12.75" customHeight="1" x14ac:dyDescent="0.25">
      <c r="A111" s="88">
        <v>106</v>
      </c>
      <c r="B111" s="62" t="s">
        <v>223</v>
      </c>
      <c r="C111" s="62" t="s">
        <v>109</v>
      </c>
      <c r="D111" s="67" t="s">
        <v>227</v>
      </c>
      <c r="E111" s="65"/>
      <c r="F111" s="65"/>
      <c r="G111" s="65"/>
      <c r="H111" s="65"/>
      <c r="I111" s="65"/>
      <c r="J111" s="65"/>
      <c r="K111" s="65"/>
      <c r="L111" s="65">
        <v>0</v>
      </c>
      <c r="M111" s="65" t="s">
        <v>111</v>
      </c>
      <c r="N111" s="65"/>
      <c r="O111" s="65"/>
      <c r="P111" s="65"/>
      <c r="Q111" s="65"/>
      <c r="R111" s="65" t="s">
        <v>111</v>
      </c>
      <c r="S111" s="65"/>
      <c r="T111" s="65">
        <v>100</v>
      </c>
    </row>
    <row r="112" spans="1:22" ht="12.75" customHeight="1" x14ac:dyDescent="0.25">
      <c r="A112" s="88">
        <v>107</v>
      </c>
      <c r="B112" s="62" t="s">
        <v>223</v>
      </c>
      <c r="C112" s="62" t="s">
        <v>109</v>
      </c>
      <c r="D112" s="67" t="s">
        <v>228</v>
      </c>
      <c r="E112" s="65"/>
      <c r="F112" s="65" t="s">
        <v>111</v>
      </c>
      <c r="G112" s="65"/>
      <c r="H112" s="65" t="s">
        <v>111</v>
      </c>
      <c r="I112" s="65"/>
      <c r="J112" s="65"/>
      <c r="K112" s="65"/>
      <c r="L112" s="65">
        <v>100</v>
      </c>
      <c r="M112" s="65"/>
      <c r="N112" s="65"/>
      <c r="O112" s="65"/>
      <c r="P112" s="65"/>
      <c r="Q112" s="65"/>
      <c r="R112" s="65"/>
      <c r="S112" s="65"/>
      <c r="T112" s="65">
        <v>0</v>
      </c>
    </row>
    <row r="113" spans="1:20" ht="12.75" customHeight="1" x14ac:dyDescent="0.25">
      <c r="A113" s="88">
        <v>108</v>
      </c>
      <c r="B113" s="62" t="s">
        <v>223</v>
      </c>
      <c r="C113" s="62" t="s">
        <v>109</v>
      </c>
      <c r="D113" s="67" t="s">
        <v>229</v>
      </c>
      <c r="E113" s="65"/>
      <c r="F113" s="65" t="s">
        <v>111</v>
      </c>
      <c r="G113" s="65" t="s">
        <v>111</v>
      </c>
      <c r="H113" s="65" t="s">
        <v>111</v>
      </c>
      <c r="I113" s="65"/>
      <c r="J113" s="65"/>
      <c r="K113" s="65" t="s">
        <v>111</v>
      </c>
      <c r="L113" s="65">
        <v>40</v>
      </c>
      <c r="M113" s="65" t="s">
        <v>111</v>
      </c>
      <c r="N113" s="65" t="s">
        <v>111</v>
      </c>
      <c r="O113" s="65"/>
      <c r="P113" s="65" t="s">
        <v>111</v>
      </c>
      <c r="Q113" s="65"/>
      <c r="R113" s="65" t="s">
        <v>111</v>
      </c>
      <c r="S113" s="65"/>
      <c r="T113" s="65">
        <v>60</v>
      </c>
    </row>
    <row r="114" spans="1:20" ht="12.75" customHeight="1" x14ac:dyDescent="0.25">
      <c r="A114" s="88">
        <v>109</v>
      </c>
      <c r="B114" s="62" t="s">
        <v>223</v>
      </c>
      <c r="C114" s="62" t="s">
        <v>109</v>
      </c>
      <c r="D114" s="67" t="s">
        <v>230</v>
      </c>
      <c r="E114" s="65"/>
      <c r="F114" s="65" t="s">
        <v>111</v>
      </c>
      <c r="G114" s="65"/>
      <c r="H114" s="65" t="s">
        <v>111</v>
      </c>
      <c r="I114" s="65"/>
      <c r="J114" s="65"/>
      <c r="K114" s="65"/>
      <c r="L114" s="65">
        <v>100</v>
      </c>
      <c r="M114" s="65"/>
      <c r="N114" s="65"/>
      <c r="O114" s="65"/>
      <c r="P114" s="65"/>
      <c r="Q114" s="65"/>
      <c r="R114" s="65"/>
      <c r="S114" s="65"/>
      <c r="T114" s="65">
        <v>0</v>
      </c>
    </row>
    <row r="115" spans="1:20" ht="12.75" customHeight="1" x14ac:dyDescent="0.25">
      <c r="A115" s="88">
        <v>110</v>
      </c>
      <c r="B115" s="62" t="s">
        <v>223</v>
      </c>
      <c r="C115" s="62" t="s">
        <v>109</v>
      </c>
      <c r="D115" s="67" t="s">
        <v>231</v>
      </c>
      <c r="E115" s="65"/>
      <c r="F115" s="65" t="s">
        <v>111</v>
      </c>
      <c r="G115" s="65"/>
      <c r="H115" s="65" t="s">
        <v>111</v>
      </c>
      <c r="I115" s="65"/>
      <c r="J115" s="65"/>
      <c r="K115" s="65"/>
      <c r="L115" s="65">
        <v>30</v>
      </c>
      <c r="M115" s="65" t="s">
        <v>111</v>
      </c>
      <c r="N115" s="65" t="s">
        <v>111</v>
      </c>
      <c r="O115" s="65"/>
      <c r="P115" s="65" t="s">
        <v>111</v>
      </c>
      <c r="Q115" s="65"/>
      <c r="R115" s="65" t="s">
        <v>111</v>
      </c>
      <c r="S115" s="65"/>
      <c r="T115" s="65">
        <v>70</v>
      </c>
    </row>
    <row r="116" spans="1:20" ht="12.75" customHeight="1" x14ac:dyDescent="0.25">
      <c r="A116" s="88">
        <v>111</v>
      </c>
      <c r="B116" s="62" t="s">
        <v>223</v>
      </c>
      <c r="C116" s="62" t="s">
        <v>232</v>
      </c>
      <c r="D116" s="67" t="s">
        <v>233</v>
      </c>
      <c r="E116" s="65"/>
      <c r="F116" s="65" t="s">
        <v>111</v>
      </c>
      <c r="G116" s="65" t="s">
        <v>111</v>
      </c>
      <c r="H116" s="65" t="s">
        <v>111</v>
      </c>
      <c r="I116" s="65"/>
      <c r="J116" s="65" t="s">
        <v>111</v>
      </c>
      <c r="K116" s="65"/>
      <c r="L116" s="65">
        <v>100</v>
      </c>
      <c r="M116" s="65"/>
      <c r="N116" s="65"/>
      <c r="O116" s="65"/>
      <c r="P116" s="65"/>
      <c r="Q116" s="65"/>
      <c r="R116" s="65"/>
      <c r="S116" s="65"/>
      <c r="T116" s="65">
        <v>0</v>
      </c>
    </row>
    <row r="117" spans="1:20" ht="12.75" customHeight="1" x14ac:dyDescent="0.25">
      <c r="A117" s="88">
        <v>112</v>
      </c>
      <c r="B117" s="62" t="s">
        <v>223</v>
      </c>
      <c r="C117" s="62" t="s">
        <v>122</v>
      </c>
      <c r="D117" s="67" t="s">
        <v>234</v>
      </c>
      <c r="E117" s="65"/>
      <c r="F117" s="65"/>
      <c r="G117" s="65" t="s">
        <v>111</v>
      </c>
      <c r="H117" s="65"/>
      <c r="I117" s="65"/>
      <c r="J117" s="65"/>
      <c r="K117" s="65" t="s">
        <v>111</v>
      </c>
      <c r="L117" s="65">
        <v>50</v>
      </c>
      <c r="M117" s="65" t="s">
        <v>111</v>
      </c>
      <c r="N117" s="65"/>
      <c r="O117" s="65"/>
      <c r="P117" s="65"/>
      <c r="Q117" s="65"/>
      <c r="R117" s="65" t="s">
        <v>111</v>
      </c>
      <c r="S117" s="65"/>
      <c r="T117" s="65">
        <v>50</v>
      </c>
    </row>
    <row r="118" spans="1:20" ht="12.75" customHeight="1" x14ac:dyDescent="0.25">
      <c r="A118" s="88">
        <v>113</v>
      </c>
      <c r="B118" s="62" t="s">
        <v>223</v>
      </c>
      <c r="C118" s="62" t="s">
        <v>122</v>
      </c>
      <c r="D118" s="67" t="s">
        <v>235</v>
      </c>
      <c r="E118" s="65"/>
      <c r="F118" s="65" t="s">
        <v>111</v>
      </c>
      <c r="G118" s="65"/>
      <c r="H118" s="65" t="s">
        <v>111</v>
      </c>
      <c r="I118" s="65"/>
      <c r="J118" s="65"/>
      <c r="K118" s="65"/>
      <c r="L118" s="65">
        <v>50</v>
      </c>
      <c r="M118" s="65" t="s">
        <v>111</v>
      </c>
      <c r="N118" s="65"/>
      <c r="O118" s="65"/>
      <c r="P118" s="65"/>
      <c r="Q118" s="65"/>
      <c r="R118" s="65" t="s">
        <v>111</v>
      </c>
      <c r="S118" s="65"/>
      <c r="T118" s="65">
        <v>50</v>
      </c>
    </row>
    <row r="119" spans="1:20" ht="12.75" customHeight="1" x14ac:dyDescent="0.25">
      <c r="A119" s="88">
        <v>114</v>
      </c>
      <c r="B119" s="62" t="s">
        <v>236</v>
      </c>
      <c r="C119" s="62" t="s">
        <v>109</v>
      </c>
      <c r="D119" s="67" t="s">
        <v>237</v>
      </c>
      <c r="E119" s="65"/>
      <c r="F119" s="65" t="s">
        <v>111</v>
      </c>
      <c r="G119" s="65" t="s">
        <v>111</v>
      </c>
      <c r="H119" s="65" t="s">
        <v>111</v>
      </c>
      <c r="I119" s="65"/>
      <c r="J119" s="65"/>
      <c r="K119" s="65" t="s">
        <v>111</v>
      </c>
      <c r="L119" s="65">
        <v>50</v>
      </c>
      <c r="M119" s="65" t="s">
        <v>111</v>
      </c>
      <c r="N119" s="65"/>
      <c r="O119" s="65"/>
      <c r="P119" s="65"/>
      <c r="Q119" s="65"/>
      <c r="R119" s="65" t="s">
        <v>111</v>
      </c>
      <c r="S119" s="65"/>
      <c r="T119" s="65">
        <v>50</v>
      </c>
    </row>
    <row r="120" spans="1:20" ht="12.75" customHeight="1" x14ac:dyDescent="0.25">
      <c r="A120" s="88">
        <v>115</v>
      </c>
      <c r="B120" s="62" t="s">
        <v>236</v>
      </c>
      <c r="C120" s="62" t="s">
        <v>109</v>
      </c>
      <c r="D120" s="67" t="s">
        <v>165</v>
      </c>
      <c r="E120" s="65"/>
      <c r="F120" s="65" t="s">
        <v>111</v>
      </c>
      <c r="G120" s="65" t="s">
        <v>111</v>
      </c>
      <c r="H120" s="65" t="s">
        <v>111</v>
      </c>
      <c r="I120" s="65"/>
      <c r="J120" s="65"/>
      <c r="K120" s="65" t="s">
        <v>111</v>
      </c>
      <c r="L120" s="65">
        <v>60</v>
      </c>
      <c r="M120" s="65" t="s">
        <v>111</v>
      </c>
      <c r="N120" s="65"/>
      <c r="O120" s="65"/>
      <c r="P120" s="65"/>
      <c r="Q120" s="65"/>
      <c r="R120" s="65" t="s">
        <v>111</v>
      </c>
      <c r="S120" s="65"/>
      <c r="T120" s="65">
        <v>40</v>
      </c>
    </row>
    <row r="121" spans="1:20" ht="12.75" customHeight="1" x14ac:dyDescent="0.25">
      <c r="A121" s="88">
        <v>116</v>
      </c>
      <c r="B121" s="62" t="s">
        <v>236</v>
      </c>
      <c r="C121" s="62" t="s">
        <v>109</v>
      </c>
      <c r="D121" s="67" t="s">
        <v>238</v>
      </c>
      <c r="E121" s="65"/>
      <c r="F121" s="65" t="s">
        <v>111</v>
      </c>
      <c r="G121" s="65" t="s">
        <v>111</v>
      </c>
      <c r="H121" s="65" t="s">
        <v>111</v>
      </c>
      <c r="I121" s="65"/>
      <c r="J121" s="65"/>
      <c r="K121" s="65" t="s">
        <v>111</v>
      </c>
      <c r="L121" s="65">
        <v>100</v>
      </c>
      <c r="M121" s="65"/>
      <c r="N121" s="65"/>
      <c r="O121" s="65"/>
      <c r="P121" s="65"/>
      <c r="Q121" s="65"/>
      <c r="R121" s="65"/>
      <c r="S121" s="65"/>
      <c r="T121" s="65">
        <v>0</v>
      </c>
    </row>
    <row r="122" spans="1:20" ht="12.75" customHeight="1" x14ac:dyDescent="0.25">
      <c r="A122" s="88">
        <v>117</v>
      </c>
      <c r="B122" s="62" t="s">
        <v>236</v>
      </c>
      <c r="C122" s="62" t="s">
        <v>109</v>
      </c>
      <c r="D122" s="67" t="s">
        <v>167</v>
      </c>
      <c r="E122" s="65"/>
      <c r="F122" s="65" t="s">
        <v>111</v>
      </c>
      <c r="G122" s="65" t="s">
        <v>111</v>
      </c>
      <c r="H122" s="65"/>
      <c r="I122" s="65" t="s">
        <v>111</v>
      </c>
      <c r="J122" s="65"/>
      <c r="K122" s="65" t="s">
        <v>111</v>
      </c>
      <c r="L122" s="65">
        <v>100</v>
      </c>
      <c r="M122" s="65"/>
      <c r="N122" s="65"/>
      <c r="O122" s="65"/>
      <c r="P122" s="65"/>
      <c r="Q122" s="65"/>
      <c r="R122" s="65"/>
      <c r="S122" s="65"/>
      <c r="T122" s="65">
        <v>0</v>
      </c>
    </row>
    <row r="123" spans="1:20" ht="12.75" customHeight="1" x14ac:dyDescent="0.25">
      <c r="A123" s="88">
        <v>118</v>
      </c>
      <c r="B123" s="62" t="s">
        <v>236</v>
      </c>
      <c r="C123" s="62" t="s">
        <v>109</v>
      </c>
      <c r="D123" s="67" t="s">
        <v>239</v>
      </c>
      <c r="E123" s="65"/>
      <c r="F123" s="65" t="s">
        <v>111</v>
      </c>
      <c r="G123" s="65"/>
      <c r="H123" s="65"/>
      <c r="I123" s="65" t="s">
        <v>111</v>
      </c>
      <c r="J123" s="65"/>
      <c r="K123" s="65"/>
      <c r="L123" s="65">
        <v>100</v>
      </c>
      <c r="M123" s="65"/>
      <c r="N123" s="65"/>
      <c r="O123" s="65"/>
      <c r="P123" s="65"/>
      <c r="Q123" s="65"/>
      <c r="R123" s="65"/>
      <c r="S123" s="65"/>
      <c r="T123" s="65">
        <v>0</v>
      </c>
    </row>
    <row r="124" spans="1:20" ht="12.75" customHeight="1" x14ac:dyDescent="0.25">
      <c r="A124" s="88">
        <v>119</v>
      </c>
      <c r="B124" s="62" t="s">
        <v>236</v>
      </c>
      <c r="C124" s="62" t="s">
        <v>109</v>
      </c>
      <c r="D124" s="67" t="s">
        <v>158</v>
      </c>
      <c r="E124" s="65"/>
      <c r="F124" s="65"/>
      <c r="G124" s="65" t="s">
        <v>111</v>
      </c>
      <c r="H124" s="65"/>
      <c r="I124" s="65"/>
      <c r="J124" s="65"/>
      <c r="K124" s="65" t="s">
        <v>111</v>
      </c>
      <c r="L124" s="65">
        <v>25</v>
      </c>
      <c r="M124" s="65"/>
      <c r="N124" s="65" t="s">
        <v>111</v>
      </c>
      <c r="O124" s="65"/>
      <c r="P124" s="65" t="s">
        <v>111</v>
      </c>
      <c r="Q124" s="65"/>
      <c r="R124" s="65"/>
      <c r="S124" s="65"/>
      <c r="T124" s="65">
        <v>75</v>
      </c>
    </row>
    <row r="125" spans="1:20" ht="12.75" customHeight="1" x14ac:dyDescent="0.25">
      <c r="A125" s="88">
        <v>120</v>
      </c>
      <c r="B125" s="62" t="s">
        <v>236</v>
      </c>
      <c r="C125" s="62" t="s">
        <v>109</v>
      </c>
      <c r="D125" s="67" t="s">
        <v>240</v>
      </c>
      <c r="E125" s="65"/>
      <c r="F125" s="65" t="s">
        <v>111</v>
      </c>
      <c r="G125" s="65" t="s">
        <v>111</v>
      </c>
      <c r="H125" s="65" t="s">
        <v>111</v>
      </c>
      <c r="I125" s="65"/>
      <c r="J125" s="65"/>
      <c r="K125" s="65" t="s">
        <v>111</v>
      </c>
      <c r="L125" s="65">
        <v>100</v>
      </c>
      <c r="M125" s="65"/>
      <c r="N125" s="65"/>
      <c r="O125" s="65"/>
      <c r="P125" s="65"/>
      <c r="Q125" s="65"/>
      <c r="R125" s="65"/>
      <c r="S125" s="65"/>
      <c r="T125" s="65">
        <v>0</v>
      </c>
    </row>
    <row r="126" spans="1:20" ht="12.75" customHeight="1" x14ac:dyDescent="0.25">
      <c r="A126" s="88">
        <v>121</v>
      </c>
      <c r="B126" s="62" t="s">
        <v>236</v>
      </c>
      <c r="C126" s="62" t="s">
        <v>122</v>
      </c>
      <c r="D126" s="67" t="s">
        <v>241</v>
      </c>
      <c r="E126" s="65"/>
      <c r="F126" s="65" t="s">
        <v>111</v>
      </c>
      <c r="G126" s="65" t="s">
        <v>111</v>
      </c>
      <c r="H126" s="65"/>
      <c r="I126" s="65" t="s">
        <v>111</v>
      </c>
      <c r="J126" s="65"/>
      <c r="K126" s="65" t="s">
        <v>111</v>
      </c>
      <c r="L126" s="65">
        <v>100</v>
      </c>
      <c r="M126" s="65"/>
      <c r="N126" s="65"/>
      <c r="O126" s="65"/>
      <c r="P126" s="65"/>
      <c r="Q126" s="65"/>
      <c r="R126" s="65"/>
      <c r="S126" s="65"/>
      <c r="T126" s="65">
        <v>0</v>
      </c>
    </row>
    <row r="127" spans="1:20" ht="12.75" customHeight="1" x14ac:dyDescent="0.25">
      <c r="A127" s="88">
        <v>122</v>
      </c>
      <c r="B127" s="63" t="s">
        <v>242</v>
      </c>
      <c r="C127" s="63" t="s">
        <v>109</v>
      </c>
      <c r="D127" s="67" t="s">
        <v>170</v>
      </c>
      <c r="E127" s="65"/>
      <c r="F127" s="65" t="s">
        <v>111</v>
      </c>
      <c r="G127" s="65" t="s">
        <v>111</v>
      </c>
      <c r="H127" s="65" t="s">
        <v>111</v>
      </c>
      <c r="I127" s="65"/>
      <c r="J127" s="65"/>
      <c r="K127" s="65" t="s">
        <v>111</v>
      </c>
      <c r="L127" s="65">
        <v>100</v>
      </c>
      <c r="M127" s="65"/>
      <c r="N127" s="65"/>
      <c r="O127" s="65"/>
      <c r="P127" s="65"/>
      <c r="Q127" s="65"/>
      <c r="R127" s="65"/>
      <c r="S127" s="65"/>
      <c r="T127" s="65">
        <v>0</v>
      </c>
    </row>
    <row r="128" spans="1:20" ht="12.75" customHeight="1" x14ac:dyDescent="0.25">
      <c r="A128" s="88">
        <v>123</v>
      </c>
      <c r="B128" s="63" t="s">
        <v>242</v>
      </c>
      <c r="C128" s="63" t="s">
        <v>109</v>
      </c>
      <c r="D128" s="67" t="s">
        <v>171</v>
      </c>
      <c r="E128" s="65"/>
      <c r="F128" s="65"/>
      <c r="G128" s="65" t="s">
        <v>111</v>
      </c>
      <c r="H128" s="65"/>
      <c r="I128" s="65"/>
      <c r="J128" s="65"/>
      <c r="K128" s="65" t="s">
        <v>111</v>
      </c>
      <c r="L128" s="65">
        <v>25</v>
      </c>
      <c r="M128" s="65" t="s">
        <v>111</v>
      </c>
      <c r="N128" s="65"/>
      <c r="O128" s="65"/>
      <c r="P128" s="65"/>
      <c r="Q128" s="65"/>
      <c r="R128" s="65" t="s">
        <v>111</v>
      </c>
      <c r="S128" s="65"/>
      <c r="T128" s="65">
        <v>75</v>
      </c>
    </row>
    <row r="129" spans="1:20" ht="12.75" customHeight="1" x14ac:dyDescent="0.25">
      <c r="A129" s="88">
        <v>124</v>
      </c>
      <c r="B129" s="63" t="s">
        <v>242</v>
      </c>
      <c r="C129" s="63" t="s">
        <v>109</v>
      </c>
      <c r="D129" s="67" t="s">
        <v>172</v>
      </c>
      <c r="E129" s="65"/>
      <c r="F129" s="65"/>
      <c r="G129" s="65" t="s">
        <v>111</v>
      </c>
      <c r="H129" s="65"/>
      <c r="I129" s="65"/>
      <c r="J129" s="65"/>
      <c r="K129" s="65" t="s">
        <v>111</v>
      </c>
      <c r="L129" s="65">
        <v>80</v>
      </c>
      <c r="M129" s="65" t="s">
        <v>111</v>
      </c>
      <c r="N129" s="65"/>
      <c r="O129" s="65"/>
      <c r="P129" s="65"/>
      <c r="Q129" s="65"/>
      <c r="R129" s="65" t="s">
        <v>111</v>
      </c>
      <c r="S129" s="65"/>
      <c r="T129" s="65">
        <v>20</v>
      </c>
    </row>
    <row r="130" spans="1:20" ht="12.75" customHeight="1" x14ac:dyDescent="0.25">
      <c r="A130" s="88">
        <v>125</v>
      </c>
      <c r="B130" s="63" t="s">
        <v>242</v>
      </c>
      <c r="C130" s="63" t="s">
        <v>109</v>
      </c>
      <c r="D130" s="67" t="s">
        <v>173</v>
      </c>
      <c r="E130" s="65"/>
      <c r="F130" s="65" t="s">
        <v>111</v>
      </c>
      <c r="G130" s="65" t="s">
        <v>111</v>
      </c>
      <c r="H130" s="65" t="s">
        <v>111</v>
      </c>
      <c r="I130" s="65"/>
      <c r="J130" s="65"/>
      <c r="K130" s="65" t="s">
        <v>111</v>
      </c>
      <c r="L130" s="65">
        <v>100</v>
      </c>
      <c r="M130" s="65"/>
      <c r="N130" s="65"/>
      <c r="O130" s="65"/>
      <c r="P130" s="65"/>
      <c r="Q130" s="65"/>
      <c r="R130" s="65"/>
      <c r="S130" s="65"/>
      <c r="T130" s="65">
        <v>0</v>
      </c>
    </row>
    <row r="131" spans="1:20" ht="12.75" customHeight="1" x14ac:dyDescent="0.25">
      <c r="A131" s="88">
        <v>126</v>
      </c>
      <c r="B131" s="63" t="s">
        <v>242</v>
      </c>
      <c r="C131" s="63" t="s">
        <v>109</v>
      </c>
      <c r="D131" s="67" t="s">
        <v>243</v>
      </c>
      <c r="E131" s="65"/>
      <c r="F131" s="65"/>
      <c r="G131" s="65" t="s">
        <v>111</v>
      </c>
      <c r="H131" s="65"/>
      <c r="I131" s="65"/>
      <c r="J131" s="65"/>
      <c r="K131" s="65" t="s">
        <v>111</v>
      </c>
      <c r="L131" s="65">
        <v>30</v>
      </c>
      <c r="M131" s="65" t="s">
        <v>111</v>
      </c>
      <c r="N131" s="65"/>
      <c r="O131" s="65"/>
      <c r="P131" s="65"/>
      <c r="Q131" s="65"/>
      <c r="R131" s="65" t="s">
        <v>111</v>
      </c>
      <c r="S131" s="65"/>
      <c r="T131" s="65">
        <v>70</v>
      </c>
    </row>
    <row r="132" spans="1:20" ht="12.75" customHeight="1" x14ac:dyDescent="0.25">
      <c r="A132" s="88">
        <v>127</v>
      </c>
      <c r="B132" s="63" t="s">
        <v>242</v>
      </c>
      <c r="C132" s="63" t="s">
        <v>109</v>
      </c>
      <c r="D132" s="67" t="s">
        <v>244</v>
      </c>
      <c r="E132" s="65"/>
      <c r="F132" s="65" t="s">
        <v>111</v>
      </c>
      <c r="G132" s="65" t="s">
        <v>111</v>
      </c>
      <c r="H132" s="65" t="s">
        <v>111</v>
      </c>
      <c r="I132" s="65"/>
      <c r="J132" s="65"/>
      <c r="K132" s="65" t="s">
        <v>111</v>
      </c>
      <c r="L132" s="65">
        <v>100</v>
      </c>
      <c r="M132" s="65"/>
      <c r="N132" s="65"/>
      <c r="O132" s="65"/>
      <c r="P132" s="65"/>
      <c r="Q132" s="65"/>
      <c r="R132" s="65"/>
      <c r="S132" s="65"/>
      <c r="T132" s="65">
        <v>0</v>
      </c>
    </row>
    <row r="133" spans="1:20" ht="12.75" customHeight="1" x14ac:dyDescent="0.25">
      <c r="A133" s="88">
        <v>128</v>
      </c>
      <c r="B133" s="63" t="s">
        <v>242</v>
      </c>
      <c r="C133" s="63" t="s">
        <v>109</v>
      </c>
      <c r="D133" s="67" t="s">
        <v>245</v>
      </c>
      <c r="E133" s="65"/>
      <c r="F133" s="65"/>
      <c r="G133" s="65" t="s">
        <v>111</v>
      </c>
      <c r="H133" s="65"/>
      <c r="I133" s="65"/>
      <c r="J133" s="65"/>
      <c r="K133" s="65" t="s">
        <v>111</v>
      </c>
      <c r="L133" s="65">
        <v>50</v>
      </c>
      <c r="M133" s="65"/>
      <c r="N133" s="65" t="s">
        <v>111</v>
      </c>
      <c r="O133" s="65"/>
      <c r="P133" s="65" t="s">
        <v>111</v>
      </c>
      <c r="Q133" s="65"/>
      <c r="R133" s="65"/>
      <c r="S133" s="65"/>
      <c r="T133" s="65">
        <v>50</v>
      </c>
    </row>
    <row r="134" spans="1:20" ht="12.75" customHeight="1" x14ac:dyDescent="0.25">
      <c r="A134" s="88">
        <v>129</v>
      </c>
      <c r="B134" s="63" t="s">
        <v>242</v>
      </c>
      <c r="C134" s="63" t="s">
        <v>109</v>
      </c>
      <c r="D134" s="67" t="s">
        <v>246</v>
      </c>
      <c r="E134" s="65"/>
      <c r="F134" s="65"/>
      <c r="G134" s="65" t="s">
        <v>111</v>
      </c>
      <c r="H134" s="65"/>
      <c r="I134" s="65"/>
      <c r="J134" s="65"/>
      <c r="K134" s="65" t="s">
        <v>111</v>
      </c>
      <c r="L134" s="65">
        <v>80</v>
      </c>
      <c r="M134" s="65" t="s">
        <v>111</v>
      </c>
      <c r="N134" s="65"/>
      <c r="O134" s="65"/>
      <c r="P134" s="65"/>
      <c r="Q134" s="65"/>
      <c r="R134" s="65" t="s">
        <v>111</v>
      </c>
      <c r="S134" s="65"/>
      <c r="T134" s="65">
        <v>20</v>
      </c>
    </row>
    <row r="135" spans="1:20" ht="12.75" customHeight="1" x14ac:dyDescent="0.25">
      <c r="A135" s="88">
        <v>130</v>
      </c>
      <c r="B135" s="63" t="s">
        <v>242</v>
      </c>
      <c r="C135" s="63" t="s">
        <v>109</v>
      </c>
      <c r="D135" s="67" t="s">
        <v>247</v>
      </c>
      <c r="E135" s="65"/>
      <c r="F135" s="65"/>
      <c r="G135" s="65" t="s">
        <v>111</v>
      </c>
      <c r="H135" s="65"/>
      <c r="I135" s="65"/>
      <c r="J135" s="65"/>
      <c r="K135" s="65" t="s">
        <v>111</v>
      </c>
      <c r="L135" s="65">
        <v>100</v>
      </c>
      <c r="M135" s="65"/>
      <c r="N135" s="65"/>
      <c r="O135" s="65"/>
      <c r="P135" s="65"/>
      <c r="Q135" s="65"/>
      <c r="R135" s="65"/>
      <c r="S135" s="65"/>
      <c r="T135" s="65">
        <v>0</v>
      </c>
    </row>
    <row r="136" spans="1:20" ht="12.75" customHeight="1" x14ac:dyDescent="0.25">
      <c r="A136" s="88">
        <v>131</v>
      </c>
      <c r="B136" s="63" t="s">
        <v>242</v>
      </c>
      <c r="C136" s="63" t="s">
        <v>109</v>
      </c>
      <c r="D136" s="67" t="s">
        <v>248</v>
      </c>
      <c r="E136" s="65"/>
      <c r="F136" s="65"/>
      <c r="G136" s="65" t="s">
        <v>111</v>
      </c>
      <c r="H136" s="65"/>
      <c r="I136" s="65"/>
      <c r="J136" s="65"/>
      <c r="K136" s="65" t="s">
        <v>111</v>
      </c>
      <c r="L136" s="65">
        <v>100</v>
      </c>
      <c r="M136" s="65"/>
      <c r="N136" s="65"/>
      <c r="O136" s="65"/>
      <c r="P136" s="65"/>
      <c r="Q136" s="65"/>
      <c r="R136" s="65"/>
      <c r="S136" s="65"/>
      <c r="T136" s="65">
        <v>0</v>
      </c>
    </row>
    <row r="137" spans="1:20" ht="12.75" customHeight="1" x14ac:dyDescent="0.25">
      <c r="A137" s="88">
        <v>132</v>
      </c>
      <c r="B137" s="63" t="s">
        <v>242</v>
      </c>
      <c r="C137" s="63" t="s">
        <v>109</v>
      </c>
      <c r="D137" s="67" t="s">
        <v>177</v>
      </c>
      <c r="E137" s="65"/>
      <c r="F137" s="65"/>
      <c r="G137" s="65" t="s">
        <v>111</v>
      </c>
      <c r="H137" s="65"/>
      <c r="I137" s="65"/>
      <c r="J137" s="65"/>
      <c r="K137" s="65" t="s">
        <v>111</v>
      </c>
      <c r="L137" s="65">
        <v>100</v>
      </c>
      <c r="M137" s="65"/>
      <c r="N137" s="65"/>
      <c r="O137" s="65"/>
      <c r="P137" s="65"/>
      <c r="Q137" s="65"/>
      <c r="R137" s="65"/>
      <c r="S137" s="65"/>
      <c r="T137" s="65">
        <v>0</v>
      </c>
    </row>
    <row r="138" spans="1:20" ht="12.75" customHeight="1" x14ac:dyDescent="0.25">
      <c r="A138" s="88">
        <v>133</v>
      </c>
      <c r="B138" s="63" t="s">
        <v>242</v>
      </c>
      <c r="C138" s="63" t="s">
        <v>109</v>
      </c>
      <c r="D138" s="67" t="s">
        <v>178</v>
      </c>
      <c r="E138" s="65"/>
      <c r="F138" s="65"/>
      <c r="G138" s="65" t="s">
        <v>111</v>
      </c>
      <c r="H138" s="65"/>
      <c r="I138" s="65"/>
      <c r="J138" s="65"/>
      <c r="K138" s="65" t="s">
        <v>111</v>
      </c>
      <c r="L138" s="65">
        <v>100</v>
      </c>
      <c r="M138" s="65"/>
      <c r="N138" s="65"/>
      <c r="O138" s="65"/>
      <c r="P138" s="65"/>
      <c r="Q138" s="65"/>
      <c r="R138" s="65"/>
      <c r="S138" s="65"/>
      <c r="T138" s="65">
        <v>0</v>
      </c>
    </row>
    <row r="139" spans="1:20" ht="12.75" customHeight="1" x14ac:dyDescent="0.25">
      <c r="A139" s="88">
        <v>134</v>
      </c>
      <c r="B139" s="63" t="s">
        <v>242</v>
      </c>
      <c r="C139" s="63" t="s">
        <v>109</v>
      </c>
      <c r="D139" s="67" t="s">
        <v>179</v>
      </c>
      <c r="E139" s="65"/>
      <c r="F139" s="65"/>
      <c r="G139" s="65" t="s">
        <v>111</v>
      </c>
      <c r="H139" s="65"/>
      <c r="I139" s="65"/>
      <c r="J139" s="65"/>
      <c r="K139" s="65" t="s">
        <v>111</v>
      </c>
      <c r="L139" s="65">
        <v>50</v>
      </c>
      <c r="M139" s="65"/>
      <c r="N139" s="65" t="s">
        <v>111</v>
      </c>
      <c r="O139" s="65"/>
      <c r="P139" s="65" t="s">
        <v>111</v>
      </c>
      <c r="Q139" s="65"/>
      <c r="R139" s="65"/>
      <c r="S139" s="65"/>
      <c r="T139" s="65">
        <v>50</v>
      </c>
    </row>
    <row r="140" spans="1:20" ht="12.75" customHeight="1" x14ac:dyDescent="0.25">
      <c r="A140" s="88">
        <v>135</v>
      </c>
      <c r="B140" s="63" t="s">
        <v>242</v>
      </c>
      <c r="C140" s="63" t="s">
        <v>109</v>
      </c>
      <c r="D140" s="67" t="s">
        <v>180</v>
      </c>
      <c r="E140" s="65"/>
      <c r="F140" s="65" t="s">
        <v>111</v>
      </c>
      <c r="G140" s="65"/>
      <c r="H140" s="65" t="s">
        <v>111</v>
      </c>
      <c r="I140" s="65"/>
      <c r="J140" s="65"/>
      <c r="K140" s="65"/>
      <c r="L140" s="65">
        <v>30</v>
      </c>
      <c r="M140" s="65"/>
      <c r="N140" s="65" t="s">
        <v>111</v>
      </c>
      <c r="O140" s="65"/>
      <c r="P140" s="65" t="s">
        <v>111</v>
      </c>
      <c r="Q140" s="65"/>
      <c r="R140" s="65"/>
      <c r="S140" s="65"/>
      <c r="T140" s="65">
        <v>70</v>
      </c>
    </row>
    <row r="141" spans="1:20" ht="12.75" customHeight="1" x14ac:dyDescent="0.25">
      <c r="A141" s="88">
        <v>136</v>
      </c>
      <c r="B141" s="63" t="s">
        <v>242</v>
      </c>
      <c r="C141" s="63" t="s">
        <v>122</v>
      </c>
      <c r="D141" s="67" t="s">
        <v>185</v>
      </c>
      <c r="E141" s="65"/>
      <c r="F141" s="65"/>
      <c r="G141" s="65" t="s">
        <v>111</v>
      </c>
      <c r="H141" s="65"/>
      <c r="I141" s="65"/>
      <c r="J141" s="65"/>
      <c r="K141" s="65" t="s">
        <v>111</v>
      </c>
      <c r="L141" s="65">
        <v>40</v>
      </c>
      <c r="M141" s="65" t="s">
        <v>111</v>
      </c>
      <c r="N141" s="65" t="s">
        <v>111</v>
      </c>
      <c r="O141" s="65"/>
      <c r="P141" s="65" t="s">
        <v>111</v>
      </c>
      <c r="Q141" s="65"/>
      <c r="R141" s="65" t="s">
        <v>111</v>
      </c>
      <c r="S141" s="65"/>
      <c r="T141" s="65">
        <v>60</v>
      </c>
    </row>
    <row r="142" spans="1:20" ht="12.75" customHeight="1" x14ac:dyDescent="0.25">
      <c r="A142" s="88">
        <v>137</v>
      </c>
      <c r="B142" s="63" t="s">
        <v>242</v>
      </c>
      <c r="C142" s="63" t="s">
        <v>122</v>
      </c>
      <c r="D142" s="67" t="s">
        <v>180</v>
      </c>
      <c r="E142" s="65"/>
      <c r="F142" s="65"/>
      <c r="G142" s="65" t="s">
        <v>111</v>
      </c>
      <c r="H142" s="65"/>
      <c r="I142" s="65"/>
      <c r="J142" s="65"/>
      <c r="K142" s="65" t="s">
        <v>111</v>
      </c>
      <c r="L142" s="65">
        <v>30</v>
      </c>
      <c r="M142" s="65"/>
      <c r="N142" s="65" t="s">
        <v>111</v>
      </c>
      <c r="O142" s="65"/>
      <c r="P142" s="65" t="s">
        <v>111</v>
      </c>
      <c r="Q142" s="65"/>
      <c r="R142" s="65"/>
      <c r="S142" s="65"/>
      <c r="T142" s="65">
        <v>70</v>
      </c>
    </row>
    <row r="143" spans="1:20" ht="12.75" customHeight="1" x14ac:dyDescent="0.25">
      <c r="A143" s="88">
        <v>138</v>
      </c>
      <c r="B143" s="63" t="s">
        <v>242</v>
      </c>
      <c r="C143" s="63" t="s">
        <v>249</v>
      </c>
      <c r="D143" s="67" t="s">
        <v>250</v>
      </c>
      <c r="E143" s="65"/>
      <c r="F143" s="65"/>
      <c r="G143" s="65" t="s">
        <v>111</v>
      </c>
      <c r="H143" s="65"/>
      <c r="I143" s="65"/>
      <c r="J143" s="65"/>
      <c r="K143" s="65" t="s">
        <v>111</v>
      </c>
      <c r="L143" s="65">
        <v>100</v>
      </c>
      <c r="M143" s="65"/>
      <c r="N143" s="65"/>
      <c r="O143" s="65"/>
      <c r="P143" s="65"/>
      <c r="Q143" s="65"/>
      <c r="R143" s="65"/>
      <c r="S143" s="65"/>
      <c r="T143" s="72">
        <v>0</v>
      </c>
    </row>
    <row r="144" spans="1:20" ht="12.75" customHeight="1" x14ac:dyDescent="0.25">
      <c r="A144" s="88">
        <v>139</v>
      </c>
      <c r="B144" s="71" t="s">
        <v>251</v>
      </c>
      <c r="C144" s="71" t="s">
        <v>109</v>
      </c>
      <c r="D144" s="73" t="s">
        <v>252</v>
      </c>
      <c r="E144" s="72"/>
      <c r="F144" s="72" t="s">
        <v>111</v>
      </c>
      <c r="G144" s="72" t="s">
        <v>111</v>
      </c>
      <c r="H144" s="72" t="s">
        <v>111</v>
      </c>
      <c r="I144" s="72"/>
      <c r="J144" s="72"/>
      <c r="K144" s="72" t="s">
        <v>111</v>
      </c>
      <c r="L144" s="72">
        <v>50</v>
      </c>
      <c r="M144" s="72"/>
      <c r="N144" s="72" t="s">
        <v>111</v>
      </c>
      <c r="O144" s="72"/>
      <c r="P144" s="72"/>
      <c r="Q144" s="72" t="s">
        <v>111</v>
      </c>
      <c r="R144" s="72"/>
      <c r="S144" s="72"/>
      <c r="T144" s="72">
        <v>50</v>
      </c>
    </row>
    <row r="145" spans="1:20" ht="12.75" customHeight="1" x14ac:dyDescent="0.25">
      <c r="A145" s="88">
        <v>140</v>
      </c>
      <c r="B145" s="71" t="s">
        <v>251</v>
      </c>
      <c r="C145" s="71" t="s">
        <v>109</v>
      </c>
      <c r="D145" s="73" t="s">
        <v>207</v>
      </c>
      <c r="E145" s="72"/>
      <c r="F145" s="72"/>
      <c r="G145" s="72" t="s">
        <v>111</v>
      </c>
      <c r="H145" s="72"/>
      <c r="I145" s="72"/>
      <c r="J145" s="72"/>
      <c r="K145" s="72" t="s">
        <v>111</v>
      </c>
      <c r="L145" s="72">
        <v>50</v>
      </c>
      <c r="M145" s="72"/>
      <c r="N145" s="72" t="s">
        <v>111</v>
      </c>
      <c r="O145" s="72"/>
      <c r="P145" s="72" t="s">
        <v>111</v>
      </c>
      <c r="Q145" s="72"/>
      <c r="R145" s="72"/>
      <c r="S145" s="72"/>
      <c r="T145" s="72">
        <v>50</v>
      </c>
    </row>
    <row r="146" spans="1:20" ht="12.75" customHeight="1" x14ac:dyDescent="0.25">
      <c r="A146" s="88">
        <v>141</v>
      </c>
      <c r="B146" s="71" t="s">
        <v>251</v>
      </c>
      <c r="C146" s="71" t="s">
        <v>109</v>
      </c>
      <c r="D146" s="73" t="s">
        <v>208</v>
      </c>
      <c r="E146" s="72"/>
      <c r="F146" s="72"/>
      <c r="G146" s="72" t="s">
        <v>111</v>
      </c>
      <c r="H146" s="72"/>
      <c r="I146" s="72"/>
      <c r="J146" s="72"/>
      <c r="K146" s="72" t="s">
        <v>111</v>
      </c>
      <c r="L146" s="72">
        <v>50</v>
      </c>
      <c r="M146" s="72"/>
      <c r="N146" s="72" t="s">
        <v>111</v>
      </c>
      <c r="O146" s="72"/>
      <c r="P146" s="72" t="s">
        <v>111</v>
      </c>
      <c r="Q146" s="72"/>
      <c r="R146" s="72"/>
      <c r="S146" s="72"/>
      <c r="T146" s="72">
        <v>50</v>
      </c>
    </row>
    <row r="147" spans="1:20" ht="12.75" customHeight="1" x14ac:dyDescent="0.25">
      <c r="A147" s="88">
        <v>142</v>
      </c>
      <c r="B147" s="71" t="s">
        <v>251</v>
      </c>
      <c r="C147" s="71" t="s">
        <v>109</v>
      </c>
      <c r="D147" s="73" t="s">
        <v>253</v>
      </c>
      <c r="E147" s="72"/>
      <c r="F147" s="72" t="s">
        <v>111</v>
      </c>
      <c r="G147" s="72" t="s">
        <v>111</v>
      </c>
      <c r="H147" s="72"/>
      <c r="I147" s="72"/>
      <c r="J147" s="72"/>
      <c r="K147" s="72" t="s">
        <v>111</v>
      </c>
      <c r="L147" s="72">
        <v>50</v>
      </c>
      <c r="M147" s="72"/>
      <c r="N147" s="72" t="s">
        <v>111</v>
      </c>
      <c r="O147" s="72"/>
      <c r="P147" s="72" t="s">
        <v>111</v>
      </c>
      <c r="Q147" s="72"/>
      <c r="R147" s="72"/>
      <c r="S147" s="72"/>
      <c r="T147" s="72">
        <v>50</v>
      </c>
    </row>
    <row r="148" spans="1:20" ht="12.75" customHeight="1" x14ac:dyDescent="0.25">
      <c r="A148" s="88">
        <v>143</v>
      </c>
      <c r="B148" s="71" t="s">
        <v>251</v>
      </c>
      <c r="C148" s="71" t="s">
        <v>109</v>
      </c>
      <c r="D148" s="73" t="s">
        <v>209</v>
      </c>
      <c r="E148" s="72"/>
      <c r="F148" s="72"/>
      <c r="G148" s="72" t="s">
        <v>111</v>
      </c>
      <c r="H148" s="72"/>
      <c r="I148" s="72"/>
      <c r="J148" s="72"/>
      <c r="K148" s="72" t="s">
        <v>111</v>
      </c>
      <c r="L148" s="72">
        <v>60</v>
      </c>
      <c r="M148" s="72" t="s">
        <v>111</v>
      </c>
      <c r="N148" s="72"/>
      <c r="O148" s="72"/>
      <c r="P148" s="72"/>
      <c r="Q148" s="72"/>
      <c r="R148" s="72" t="s">
        <v>111</v>
      </c>
      <c r="S148" s="72"/>
      <c r="T148" s="72">
        <v>40</v>
      </c>
    </row>
    <row r="149" spans="1:20" ht="12.75" customHeight="1" x14ac:dyDescent="0.25">
      <c r="A149" s="88">
        <v>144</v>
      </c>
      <c r="B149" s="71" t="s">
        <v>251</v>
      </c>
      <c r="C149" s="71" t="s">
        <v>109</v>
      </c>
      <c r="D149" s="73" t="s">
        <v>210</v>
      </c>
      <c r="E149" s="72"/>
      <c r="F149" s="72" t="s">
        <v>111</v>
      </c>
      <c r="G149" s="72"/>
      <c r="H149" s="72" t="s">
        <v>111</v>
      </c>
      <c r="I149" s="72"/>
      <c r="J149" s="72"/>
      <c r="K149" s="72"/>
      <c r="L149" s="72">
        <v>40</v>
      </c>
      <c r="M149" s="72" t="s">
        <v>111</v>
      </c>
      <c r="N149" s="72" t="s">
        <v>111</v>
      </c>
      <c r="O149" s="72"/>
      <c r="P149" s="72" t="s">
        <v>111</v>
      </c>
      <c r="Q149" s="72"/>
      <c r="R149" s="72" t="s">
        <v>111</v>
      </c>
      <c r="S149" s="72"/>
      <c r="T149" s="72">
        <v>60</v>
      </c>
    </row>
    <row r="150" spans="1:20" ht="12.75" customHeight="1" x14ac:dyDescent="0.25">
      <c r="A150" s="88">
        <v>145</v>
      </c>
      <c r="B150" s="71" t="s">
        <v>251</v>
      </c>
      <c r="C150" s="71" t="s">
        <v>109</v>
      </c>
      <c r="D150" s="73" t="s">
        <v>254</v>
      </c>
      <c r="E150" s="72"/>
      <c r="F150" s="72"/>
      <c r="G150" s="72" t="s">
        <v>111</v>
      </c>
      <c r="H150" s="72"/>
      <c r="I150" s="72"/>
      <c r="J150" s="72"/>
      <c r="K150" s="72" t="s">
        <v>111</v>
      </c>
      <c r="L150" s="72">
        <v>50</v>
      </c>
      <c r="M150" s="72"/>
      <c r="N150" s="72" t="s">
        <v>111</v>
      </c>
      <c r="O150" s="72"/>
      <c r="P150" s="72"/>
      <c r="Q150" s="72" t="s">
        <v>111</v>
      </c>
      <c r="R150" s="72"/>
      <c r="S150" s="72"/>
      <c r="T150" s="72">
        <v>50</v>
      </c>
    </row>
    <row r="151" spans="1:20" ht="12.75" customHeight="1" x14ac:dyDescent="0.25">
      <c r="A151" s="88">
        <v>146</v>
      </c>
      <c r="B151" s="71" t="s">
        <v>251</v>
      </c>
      <c r="C151" s="71" t="s">
        <v>109</v>
      </c>
      <c r="D151" s="73" t="s">
        <v>255</v>
      </c>
      <c r="E151" s="72"/>
      <c r="F151" s="72"/>
      <c r="G151" s="72" t="s">
        <v>111</v>
      </c>
      <c r="H151" s="72"/>
      <c r="I151" s="72"/>
      <c r="J151" s="72"/>
      <c r="K151" s="72" t="s">
        <v>111</v>
      </c>
      <c r="L151" s="72">
        <v>50</v>
      </c>
      <c r="M151" s="72"/>
      <c r="N151" s="72" t="s">
        <v>111</v>
      </c>
      <c r="O151" s="72"/>
      <c r="P151" s="72"/>
      <c r="Q151" s="72"/>
      <c r="R151" s="72"/>
      <c r="S151" s="72" t="s">
        <v>111</v>
      </c>
      <c r="T151" s="72">
        <v>50</v>
      </c>
    </row>
    <row r="152" spans="1:20" ht="12.75" customHeight="1" x14ac:dyDescent="0.25">
      <c r="A152" s="88">
        <v>147</v>
      </c>
      <c r="B152" s="71" t="s">
        <v>251</v>
      </c>
      <c r="C152" s="71" t="s">
        <v>109</v>
      </c>
      <c r="D152" s="73" t="s">
        <v>212</v>
      </c>
      <c r="E152" s="72"/>
      <c r="F152" s="72" t="s">
        <v>111</v>
      </c>
      <c r="G152" s="72"/>
      <c r="H152" s="72" t="s">
        <v>111</v>
      </c>
      <c r="I152" s="72"/>
      <c r="J152" s="72"/>
      <c r="K152" s="72"/>
      <c r="L152" s="72">
        <v>50</v>
      </c>
      <c r="M152" s="72"/>
      <c r="N152" s="72" t="s">
        <v>111</v>
      </c>
      <c r="O152" s="72"/>
      <c r="P152" s="72"/>
      <c r="Q152" s="72"/>
      <c r="R152" s="72"/>
      <c r="S152" s="72" t="s">
        <v>111</v>
      </c>
      <c r="T152" s="72">
        <v>50</v>
      </c>
    </row>
    <row r="153" spans="1:20" ht="12.75" customHeight="1" x14ac:dyDescent="0.25">
      <c r="A153" s="88">
        <v>148</v>
      </c>
      <c r="B153" s="71" t="s">
        <v>251</v>
      </c>
      <c r="C153" s="71" t="s">
        <v>109</v>
      </c>
      <c r="D153" s="73" t="s">
        <v>256</v>
      </c>
      <c r="E153" s="72"/>
      <c r="F153" s="72"/>
      <c r="G153" s="72" t="s">
        <v>111</v>
      </c>
      <c r="H153" s="72"/>
      <c r="I153" s="72"/>
      <c r="J153" s="72"/>
      <c r="K153" s="72" t="s">
        <v>111</v>
      </c>
      <c r="L153" s="72">
        <v>50</v>
      </c>
      <c r="M153" s="72"/>
      <c r="N153" s="72" t="s">
        <v>111</v>
      </c>
      <c r="O153" s="72"/>
      <c r="P153" s="72" t="s">
        <v>111</v>
      </c>
      <c r="Q153" s="72"/>
      <c r="R153" s="72"/>
      <c r="S153" s="72"/>
      <c r="T153" s="72">
        <v>50</v>
      </c>
    </row>
    <row r="154" spans="1:20" ht="12.75" customHeight="1" x14ac:dyDescent="0.25">
      <c r="A154" s="88">
        <v>149</v>
      </c>
      <c r="B154" s="71" t="s">
        <v>251</v>
      </c>
      <c r="C154" s="71" t="s">
        <v>109</v>
      </c>
      <c r="D154" s="73" t="s">
        <v>257</v>
      </c>
      <c r="E154" s="72"/>
      <c r="F154" s="72" t="s">
        <v>111</v>
      </c>
      <c r="G154" s="72"/>
      <c r="H154" s="72" t="s">
        <v>111</v>
      </c>
      <c r="I154" s="72"/>
      <c r="J154" s="72"/>
      <c r="K154" s="72"/>
      <c r="L154" s="72">
        <v>50</v>
      </c>
      <c r="M154" s="72" t="s">
        <v>111</v>
      </c>
      <c r="N154" s="72"/>
      <c r="O154" s="72"/>
      <c r="P154" s="72"/>
      <c r="Q154" s="72"/>
      <c r="R154" s="72" t="s">
        <v>111</v>
      </c>
      <c r="S154" s="72"/>
      <c r="T154" s="72">
        <v>50</v>
      </c>
    </row>
    <row r="155" spans="1:20" ht="12.75" customHeight="1" x14ac:dyDescent="0.25">
      <c r="A155" s="88">
        <v>150</v>
      </c>
      <c r="B155" s="71" t="s">
        <v>251</v>
      </c>
      <c r="C155" s="71" t="s">
        <v>122</v>
      </c>
      <c r="D155" s="73" t="s">
        <v>258</v>
      </c>
      <c r="E155" s="72"/>
      <c r="F155" s="72" t="s">
        <v>111</v>
      </c>
      <c r="G155" s="72" t="s">
        <v>111</v>
      </c>
      <c r="H155" s="72" t="s">
        <v>111</v>
      </c>
      <c r="I155" s="72"/>
      <c r="J155" s="72"/>
      <c r="K155" s="72" t="s">
        <v>111</v>
      </c>
      <c r="L155" s="72">
        <v>50</v>
      </c>
      <c r="M155" s="72" t="s">
        <v>111</v>
      </c>
      <c r="N155" s="72" t="s">
        <v>111</v>
      </c>
      <c r="O155" s="72"/>
      <c r="P155" s="72" t="s">
        <v>111</v>
      </c>
      <c r="Q155" s="72"/>
      <c r="R155" s="72" t="s">
        <v>111</v>
      </c>
      <c r="S155" s="72"/>
      <c r="T155" s="72">
        <v>50</v>
      </c>
    </row>
    <row r="156" spans="1:20" ht="12.75" customHeight="1" x14ac:dyDescent="0.25">
      <c r="A156" s="88">
        <v>151</v>
      </c>
      <c r="B156" s="71" t="s">
        <v>251</v>
      </c>
      <c r="C156" s="71" t="s">
        <v>122</v>
      </c>
      <c r="D156" s="73" t="s">
        <v>259</v>
      </c>
      <c r="E156" s="72"/>
      <c r="F156" s="72" t="s">
        <v>111</v>
      </c>
      <c r="G156" s="72" t="s">
        <v>111</v>
      </c>
      <c r="H156" s="72" t="s">
        <v>111</v>
      </c>
      <c r="I156" s="72"/>
      <c r="J156" s="72"/>
      <c r="K156" s="72" t="s">
        <v>111</v>
      </c>
      <c r="L156" s="72">
        <v>60</v>
      </c>
      <c r="M156" s="72" t="s">
        <v>111</v>
      </c>
      <c r="N156" s="72"/>
      <c r="O156" s="72"/>
      <c r="P156" s="72"/>
      <c r="Q156" s="72"/>
      <c r="R156" s="72" t="s">
        <v>111</v>
      </c>
      <c r="S156" s="72"/>
      <c r="T156" s="72">
        <v>40</v>
      </c>
    </row>
    <row r="157" spans="1:20" ht="12.75" customHeight="1" x14ac:dyDescent="0.25">
      <c r="A157" s="88">
        <v>152</v>
      </c>
      <c r="B157" s="71" t="s">
        <v>251</v>
      </c>
      <c r="C157" s="71" t="s">
        <v>122</v>
      </c>
      <c r="D157" s="73" t="s">
        <v>260</v>
      </c>
      <c r="E157" s="72"/>
      <c r="F157" s="72"/>
      <c r="G157" s="72" t="s">
        <v>111</v>
      </c>
      <c r="H157" s="72"/>
      <c r="I157" s="72"/>
      <c r="J157" s="72"/>
      <c r="K157" s="72" t="s">
        <v>111</v>
      </c>
      <c r="L157" s="72">
        <v>50</v>
      </c>
      <c r="M157" s="72"/>
      <c r="N157" s="72" t="s">
        <v>111</v>
      </c>
      <c r="O157" s="72"/>
      <c r="P157" s="72"/>
      <c r="Q157" s="72"/>
      <c r="R157" s="72"/>
      <c r="S157" s="72" t="s">
        <v>111</v>
      </c>
      <c r="T157" s="72">
        <v>50</v>
      </c>
    </row>
    <row r="158" spans="1:20" ht="12.75" customHeight="1" x14ac:dyDescent="0.25">
      <c r="A158" s="88">
        <v>153</v>
      </c>
      <c r="B158" s="71" t="s">
        <v>251</v>
      </c>
      <c r="C158" s="71" t="s">
        <v>122</v>
      </c>
      <c r="D158" s="73" t="s">
        <v>261</v>
      </c>
      <c r="E158" s="72"/>
      <c r="F158" s="72" t="s">
        <v>111</v>
      </c>
      <c r="G158" s="72"/>
      <c r="H158" s="72" t="s">
        <v>111</v>
      </c>
      <c r="I158" s="72"/>
      <c r="J158" s="72"/>
      <c r="K158" s="72"/>
      <c r="L158" s="72">
        <v>50</v>
      </c>
      <c r="M158" s="72"/>
      <c r="N158" s="72" t="s">
        <v>111</v>
      </c>
      <c r="O158" s="72" t="s">
        <v>111</v>
      </c>
      <c r="P158" s="72" t="s">
        <v>111</v>
      </c>
      <c r="Q158" s="72"/>
      <c r="R158" s="72"/>
      <c r="S158" s="72" t="s">
        <v>111</v>
      </c>
      <c r="T158" s="72">
        <v>50</v>
      </c>
    </row>
    <row r="159" spans="1:20" ht="12.75" customHeight="1" x14ac:dyDescent="0.25">
      <c r="A159" s="88">
        <v>154</v>
      </c>
      <c r="B159" s="62" t="s">
        <v>262</v>
      </c>
      <c r="C159" s="62" t="s">
        <v>109</v>
      </c>
      <c r="D159" s="67" t="s">
        <v>263</v>
      </c>
      <c r="E159" s="65"/>
      <c r="F159" s="65"/>
      <c r="G159" s="65" t="s">
        <v>111</v>
      </c>
      <c r="H159" s="65"/>
      <c r="I159" s="65"/>
      <c r="J159" s="65"/>
      <c r="K159" s="65" t="s">
        <v>111</v>
      </c>
      <c r="L159" s="65">
        <v>100</v>
      </c>
      <c r="M159" s="65"/>
      <c r="N159" s="65"/>
      <c r="O159" s="65"/>
      <c r="P159" s="65"/>
      <c r="Q159" s="65"/>
      <c r="R159" s="65"/>
      <c r="S159" s="65"/>
      <c r="T159" s="65">
        <v>0</v>
      </c>
    </row>
    <row r="160" spans="1:20" ht="12.75" customHeight="1" x14ac:dyDescent="0.25">
      <c r="A160" s="88">
        <v>155</v>
      </c>
      <c r="B160" s="62" t="s">
        <v>262</v>
      </c>
      <c r="C160" s="62" t="s">
        <v>109</v>
      </c>
      <c r="D160" s="67" t="s">
        <v>264</v>
      </c>
      <c r="E160" s="65"/>
      <c r="F160" s="65"/>
      <c r="G160" s="65" t="s">
        <v>111</v>
      </c>
      <c r="H160" s="65"/>
      <c r="I160" s="65"/>
      <c r="J160" s="65"/>
      <c r="K160" s="65" t="s">
        <v>111</v>
      </c>
      <c r="L160" s="65">
        <v>100</v>
      </c>
      <c r="M160" s="65"/>
      <c r="N160" s="65"/>
      <c r="O160" s="65"/>
      <c r="P160" s="65"/>
      <c r="Q160" s="65"/>
      <c r="R160" s="65"/>
      <c r="S160" s="65"/>
      <c r="T160" s="65">
        <v>0</v>
      </c>
    </row>
    <row r="161" spans="1:20" ht="12.75" customHeight="1" x14ac:dyDescent="0.25">
      <c r="A161" s="88">
        <v>156</v>
      </c>
      <c r="B161" s="62" t="s">
        <v>262</v>
      </c>
      <c r="C161" s="62" t="s">
        <v>109</v>
      </c>
      <c r="D161" s="67" t="s">
        <v>265</v>
      </c>
      <c r="E161" s="65"/>
      <c r="F161" s="65"/>
      <c r="G161" s="65" t="s">
        <v>111</v>
      </c>
      <c r="H161" s="65"/>
      <c r="I161" s="65"/>
      <c r="J161" s="65"/>
      <c r="K161" s="65" t="s">
        <v>111</v>
      </c>
      <c r="L161" s="65">
        <v>20</v>
      </c>
      <c r="M161" s="65" t="s">
        <v>111</v>
      </c>
      <c r="N161" s="65"/>
      <c r="O161" s="65"/>
      <c r="P161" s="65"/>
      <c r="Q161" s="65"/>
      <c r="R161" s="65" t="s">
        <v>111</v>
      </c>
      <c r="S161" s="65"/>
      <c r="T161" s="65">
        <v>80</v>
      </c>
    </row>
    <row r="162" spans="1:20" ht="12.75" customHeight="1" x14ac:dyDescent="0.25">
      <c r="A162" s="88">
        <v>157</v>
      </c>
      <c r="B162" s="62" t="s">
        <v>262</v>
      </c>
      <c r="C162" s="62" t="s">
        <v>109</v>
      </c>
      <c r="D162" s="67" t="s">
        <v>266</v>
      </c>
      <c r="E162" s="66"/>
      <c r="F162" s="65" t="s">
        <v>111</v>
      </c>
      <c r="G162" s="65" t="s">
        <v>111</v>
      </c>
      <c r="H162" s="65"/>
      <c r="I162" s="65"/>
      <c r="J162" s="65"/>
      <c r="K162" s="65" t="s">
        <v>111</v>
      </c>
      <c r="L162" s="65">
        <v>20</v>
      </c>
      <c r="M162" s="65" t="s">
        <v>111</v>
      </c>
      <c r="N162" s="65"/>
      <c r="O162" s="65"/>
      <c r="P162" s="65"/>
      <c r="Q162" s="65"/>
      <c r="R162" s="65" t="s">
        <v>111</v>
      </c>
      <c r="S162" s="65"/>
      <c r="T162" s="65">
        <v>80</v>
      </c>
    </row>
    <row r="163" spans="1:20" ht="12.75" customHeight="1" x14ac:dyDescent="0.25">
      <c r="A163" s="88">
        <v>158</v>
      </c>
      <c r="B163" s="62" t="s">
        <v>262</v>
      </c>
      <c r="C163" s="62" t="s">
        <v>109</v>
      </c>
      <c r="D163" s="67" t="s">
        <v>267</v>
      </c>
      <c r="E163" s="65"/>
      <c r="F163" s="65" t="s">
        <v>111</v>
      </c>
      <c r="G163" s="65" t="s">
        <v>111</v>
      </c>
      <c r="H163" s="65"/>
      <c r="I163" s="65"/>
      <c r="J163" s="65"/>
      <c r="K163" s="65" t="s">
        <v>111</v>
      </c>
      <c r="L163" s="65">
        <v>30</v>
      </c>
      <c r="M163" s="65" t="s">
        <v>111</v>
      </c>
      <c r="N163" s="65"/>
      <c r="O163" s="65"/>
      <c r="P163" s="65"/>
      <c r="Q163" s="65"/>
      <c r="R163" s="65" t="s">
        <v>111</v>
      </c>
      <c r="S163" s="65"/>
      <c r="T163" s="65">
        <v>70</v>
      </c>
    </row>
    <row r="164" spans="1:20" ht="12.75" customHeight="1" x14ac:dyDescent="0.25">
      <c r="A164" s="88">
        <v>159</v>
      </c>
      <c r="B164" s="62" t="s">
        <v>262</v>
      </c>
      <c r="C164" s="62" t="s">
        <v>109</v>
      </c>
      <c r="D164" s="67" t="s">
        <v>268</v>
      </c>
      <c r="E164" s="65"/>
      <c r="F164" s="65" t="s">
        <v>111</v>
      </c>
      <c r="G164" s="65" t="s">
        <v>111</v>
      </c>
      <c r="H164" s="65"/>
      <c r="I164" s="65"/>
      <c r="J164" s="65"/>
      <c r="K164" s="65" t="s">
        <v>111</v>
      </c>
      <c r="L164" s="65">
        <v>100</v>
      </c>
      <c r="M164" s="65"/>
      <c r="N164" s="65"/>
      <c r="O164" s="65"/>
      <c r="P164" s="65"/>
      <c r="Q164" s="65"/>
      <c r="R164" s="65"/>
      <c r="S164" s="65"/>
      <c r="T164" s="65">
        <v>0</v>
      </c>
    </row>
    <row r="165" spans="1:20" ht="12.75" customHeight="1" x14ac:dyDescent="0.25">
      <c r="A165" s="88">
        <v>160</v>
      </c>
      <c r="B165" s="62" t="s">
        <v>262</v>
      </c>
      <c r="C165" s="62" t="s">
        <v>109</v>
      </c>
      <c r="D165" s="67" t="s">
        <v>269</v>
      </c>
      <c r="E165" s="65"/>
      <c r="F165" s="65" t="s">
        <v>111</v>
      </c>
      <c r="G165" s="65" t="s">
        <v>111</v>
      </c>
      <c r="H165" s="65"/>
      <c r="I165" s="65"/>
      <c r="J165" s="65"/>
      <c r="K165" s="65" t="s">
        <v>111</v>
      </c>
      <c r="L165" s="65">
        <v>100</v>
      </c>
      <c r="M165" s="65"/>
      <c r="N165" s="65"/>
      <c r="O165" s="65"/>
      <c r="P165" s="65"/>
      <c r="Q165" s="65"/>
      <c r="R165" s="65"/>
      <c r="S165" s="65"/>
      <c r="T165" s="65">
        <v>0</v>
      </c>
    </row>
    <row r="166" spans="1:20" ht="12.75" customHeight="1" x14ac:dyDescent="0.25">
      <c r="A166" s="88">
        <v>161</v>
      </c>
      <c r="B166" s="62" t="s">
        <v>262</v>
      </c>
      <c r="C166" s="62" t="s">
        <v>109</v>
      </c>
      <c r="D166" s="67" t="s">
        <v>270</v>
      </c>
      <c r="E166" s="65"/>
      <c r="F166" s="65" t="s">
        <v>111</v>
      </c>
      <c r="G166" s="65"/>
      <c r="H166" s="65" t="s">
        <v>111</v>
      </c>
      <c r="I166" s="65"/>
      <c r="J166" s="65"/>
      <c r="K166" s="65"/>
      <c r="L166" s="65">
        <v>30</v>
      </c>
      <c r="M166" s="65" t="s">
        <v>111</v>
      </c>
      <c r="N166" s="65"/>
      <c r="O166" s="65"/>
      <c r="P166" s="65"/>
      <c r="Q166" s="65"/>
      <c r="R166" s="65" t="s">
        <v>111</v>
      </c>
      <c r="S166" s="65"/>
      <c r="T166" s="65">
        <v>70</v>
      </c>
    </row>
    <row r="167" spans="1:20" ht="12.75" customHeight="1" x14ac:dyDescent="0.25">
      <c r="A167" s="88">
        <v>162</v>
      </c>
      <c r="B167" s="62" t="s">
        <v>262</v>
      </c>
      <c r="C167" s="62" t="s">
        <v>109</v>
      </c>
      <c r="D167" s="67" t="s">
        <v>271</v>
      </c>
      <c r="E167" s="65"/>
      <c r="F167" s="65"/>
      <c r="G167" s="65" t="s">
        <v>111</v>
      </c>
      <c r="H167" s="65"/>
      <c r="I167" s="65"/>
      <c r="J167" s="65"/>
      <c r="K167" s="65" t="s">
        <v>111</v>
      </c>
      <c r="L167" s="65">
        <v>100</v>
      </c>
      <c r="M167" s="65"/>
      <c r="N167" s="65"/>
      <c r="O167" s="65"/>
      <c r="P167" s="65"/>
      <c r="Q167" s="65"/>
      <c r="R167" s="65"/>
      <c r="S167" s="65"/>
      <c r="T167" s="65">
        <v>0</v>
      </c>
    </row>
    <row r="168" spans="1:20" ht="12.75" customHeight="1" x14ac:dyDescent="0.25">
      <c r="A168" s="88">
        <v>163</v>
      </c>
      <c r="B168" s="62" t="s">
        <v>262</v>
      </c>
      <c r="C168" s="62" t="s">
        <v>109</v>
      </c>
      <c r="D168" s="67" t="s">
        <v>272</v>
      </c>
      <c r="E168" s="65"/>
      <c r="F168" s="65"/>
      <c r="G168" s="65" t="s">
        <v>111</v>
      </c>
      <c r="H168" s="65"/>
      <c r="I168" s="65"/>
      <c r="J168" s="65"/>
      <c r="K168" s="65" t="s">
        <v>111</v>
      </c>
      <c r="L168" s="65">
        <v>100</v>
      </c>
      <c r="M168" s="65"/>
      <c r="N168" s="65"/>
      <c r="O168" s="65"/>
      <c r="P168" s="65"/>
      <c r="Q168" s="65"/>
      <c r="R168" s="65"/>
      <c r="S168" s="65"/>
      <c r="T168" s="65">
        <v>0</v>
      </c>
    </row>
    <row r="169" spans="1:20" ht="12.75" customHeight="1" x14ac:dyDescent="0.25">
      <c r="A169" s="88">
        <v>164</v>
      </c>
      <c r="B169" s="62" t="s">
        <v>262</v>
      </c>
      <c r="C169" s="62" t="s">
        <v>109</v>
      </c>
      <c r="D169" s="67" t="s">
        <v>273</v>
      </c>
      <c r="E169" s="65"/>
      <c r="F169" s="65" t="s">
        <v>111</v>
      </c>
      <c r="G169" s="65" t="s">
        <v>111</v>
      </c>
      <c r="H169" s="65"/>
      <c r="I169" s="65"/>
      <c r="J169" s="65"/>
      <c r="K169" s="65" t="s">
        <v>111</v>
      </c>
      <c r="L169" s="65">
        <v>100</v>
      </c>
      <c r="M169" s="65"/>
      <c r="N169" s="65"/>
      <c r="O169" s="65"/>
      <c r="P169" s="65"/>
      <c r="Q169" s="65"/>
      <c r="R169" s="65"/>
      <c r="S169" s="65"/>
      <c r="T169" s="65">
        <v>0</v>
      </c>
    </row>
    <row r="170" spans="1:20" ht="12.75" customHeight="1" x14ac:dyDescent="0.25">
      <c r="A170" s="88">
        <v>165</v>
      </c>
      <c r="B170" s="62" t="s">
        <v>262</v>
      </c>
      <c r="C170" s="62" t="s">
        <v>109</v>
      </c>
      <c r="D170" s="67" t="s">
        <v>274</v>
      </c>
      <c r="E170" s="65"/>
      <c r="F170" s="65" t="s">
        <v>111</v>
      </c>
      <c r="G170" s="65" t="s">
        <v>111</v>
      </c>
      <c r="H170" s="65"/>
      <c r="I170" s="65"/>
      <c r="J170" s="65"/>
      <c r="K170" s="65" t="s">
        <v>111</v>
      </c>
      <c r="L170" s="65">
        <v>100</v>
      </c>
      <c r="M170" s="65"/>
      <c r="N170" s="65"/>
      <c r="O170" s="65"/>
      <c r="P170" s="65"/>
      <c r="Q170" s="65"/>
      <c r="R170" s="65"/>
      <c r="S170" s="65"/>
      <c r="T170" s="65">
        <v>0</v>
      </c>
    </row>
    <row r="171" spans="1:20" ht="12.75" customHeight="1" x14ac:dyDescent="0.25">
      <c r="A171" s="88">
        <v>166</v>
      </c>
      <c r="B171" s="62" t="s">
        <v>262</v>
      </c>
      <c r="C171" s="62" t="s">
        <v>122</v>
      </c>
      <c r="D171" s="67" t="s">
        <v>275</v>
      </c>
      <c r="E171" s="65"/>
      <c r="F171" s="65" t="s">
        <v>111</v>
      </c>
      <c r="G171" s="65"/>
      <c r="H171" s="65" t="s">
        <v>111</v>
      </c>
      <c r="I171" s="65"/>
      <c r="J171" s="65"/>
      <c r="K171" s="65"/>
      <c r="L171" s="65">
        <v>100</v>
      </c>
      <c r="M171" s="65"/>
      <c r="N171" s="65"/>
      <c r="O171" s="65"/>
      <c r="P171" s="65"/>
      <c r="Q171" s="65"/>
      <c r="R171" s="65"/>
      <c r="S171" s="65"/>
      <c r="T171" s="65">
        <v>0</v>
      </c>
    </row>
    <row r="172" spans="1:20" ht="12.75" customHeight="1" x14ac:dyDescent="0.25">
      <c r="A172" s="88">
        <v>167</v>
      </c>
      <c r="B172" s="62" t="s">
        <v>262</v>
      </c>
      <c r="C172" s="62" t="s">
        <v>122</v>
      </c>
      <c r="D172" s="67" t="s">
        <v>276</v>
      </c>
      <c r="E172" s="65"/>
      <c r="F172" s="65" t="s">
        <v>111</v>
      </c>
      <c r="G172" s="65" t="s">
        <v>111</v>
      </c>
      <c r="H172" s="65"/>
      <c r="I172" s="65"/>
      <c r="J172" s="65"/>
      <c r="K172" s="65" t="s">
        <v>111</v>
      </c>
      <c r="L172" s="65">
        <v>100</v>
      </c>
      <c r="M172" s="65"/>
      <c r="N172" s="65"/>
      <c r="O172" s="65"/>
      <c r="P172" s="65"/>
      <c r="Q172" s="65"/>
      <c r="R172" s="65"/>
      <c r="S172" s="65"/>
      <c r="T172" s="65">
        <v>0</v>
      </c>
    </row>
    <row r="173" spans="1:20" ht="12.75" customHeight="1" x14ac:dyDescent="0.25">
      <c r="A173" s="88">
        <v>168</v>
      </c>
      <c r="B173" s="62" t="s">
        <v>262</v>
      </c>
      <c r="C173" s="62" t="s">
        <v>122</v>
      </c>
      <c r="D173" s="67" t="s">
        <v>277</v>
      </c>
      <c r="E173" s="65"/>
      <c r="F173" s="65"/>
      <c r="G173" s="65" t="s">
        <v>111</v>
      </c>
      <c r="H173" s="65"/>
      <c r="I173" s="65"/>
      <c r="J173" s="65" t="s">
        <v>111</v>
      </c>
      <c r="K173" s="65" t="s">
        <v>111</v>
      </c>
      <c r="L173" s="65">
        <v>100</v>
      </c>
      <c r="M173" s="65"/>
      <c r="N173" s="65"/>
      <c r="O173" s="65"/>
      <c r="P173" s="65"/>
      <c r="Q173" s="65"/>
      <c r="R173" s="65"/>
      <c r="S173" s="65"/>
      <c r="T173" s="65">
        <v>0</v>
      </c>
    </row>
    <row r="174" spans="1:20" ht="12.75" customHeight="1" x14ac:dyDescent="0.25">
      <c r="A174" s="88">
        <v>169</v>
      </c>
      <c r="B174" s="62" t="s">
        <v>262</v>
      </c>
      <c r="C174" s="62" t="s">
        <v>122</v>
      </c>
      <c r="D174" s="67" t="s">
        <v>278</v>
      </c>
      <c r="E174" s="65"/>
      <c r="F174" s="65"/>
      <c r="G174" s="65" t="s">
        <v>111</v>
      </c>
      <c r="H174" s="65"/>
      <c r="I174" s="65"/>
      <c r="J174" s="65"/>
      <c r="K174" s="65" t="s">
        <v>111</v>
      </c>
      <c r="L174" s="65">
        <v>100</v>
      </c>
      <c r="M174" s="65"/>
      <c r="N174" s="65"/>
      <c r="O174" s="65"/>
      <c r="P174" s="65"/>
      <c r="Q174" s="65"/>
      <c r="R174" s="65"/>
      <c r="S174" s="65"/>
      <c r="T174" s="65">
        <v>0</v>
      </c>
    </row>
    <row r="175" spans="1:20" ht="12.75" customHeight="1" x14ac:dyDescent="0.25">
      <c r="A175" s="88">
        <v>170</v>
      </c>
      <c r="B175" s="62" t="s">
        <v>262</v>
      </c>
      <c r="C175" s="62" t="s">
        <v>122</v>
      </c>
      <c r="D175" s="67" t="s">
        <v>279</v>
      </c>
      <c r="E175" s="65"/>
      <c r="F175" s="65" t="s">
        <v>111</v>
      </c>
      <c r="G175" s="65" t="s">
        <v>111</v>
      </c>
      <c r="H175" s="65"/>
      <c r="I175" s="65"/>
      <c r="J175" s="65"/>
      <c r="K175" s="65" t="s">
        <v>111</v>
      </c>
      <c r="L175" s="65">
        <v>20</v>
      </c>
      <c r="M175" s="65" t="s">
        <v>111</v>
      </c>
      <c r="N175" s="65"/>
      <c r="O175" s="65"/>
      <c r="P175" s="65"/>
      <c r="Q175" s="65"/>
      <c r="R175" s="65" t="s">
        <v>111</v>
      </c>
      <c r="S175" s="65"/>
      <c r="T175" s="65">
        <v>80</v>
      </c>
    </row>
    <row r="176" spans="1:20" ht="12.75" customHeight="1" x14ac:dyDescent="0.25">
      <c r="A176" s="88">
        <v>171</v>
      </c>
      <c r="B176" s="71" t="s">
        <v>280</v>
      </c>
      <c r="C176" s="62" t="s">
        <v>142</v>
      </c>
      <c r="D176" s="67" t="s">
        <v>281</v>
      </c>
      <c r="E176" s="65" t="s">
        <v>111</v>
      </c>
      <c r="F176" s="65"/>
      <c r="G176" s="65"/>
      <c r="H176" s="65"/>
      <c r="I176" s="65"/>
      <c r="J176" s="65" t="s">
        <v>111</v>
      </c>
      <c r="K176" s="65"/>
      <c r="L176" s="65">
        <v>20</v>
      </c>
      <c r="M176" s="65"/>
      <c r="N176" s="65" t="s">
        <v>111</v>
      </c>
      <c r="O176" s="65"/>
      <c r="P176" s="65"/>
      <c r="Q176" s="65" t="s">
        <v>111</v>
      </c>
      <c r="R176" s="65"/>
      <c r="S176" s="65"/>
      <c r="T176" s="72">
        <v>80</v>
      </c>
    </row>
    <row r="177" spans="1:21" ht="12.75" customHeight="1" x14ac:dyDescent="0.25">
      <c r="A177" s="88">
        <v>172</v>
      </c>
      <c r="B177" s="71" t="s">
        <v>280</v>
      </c>
      <c r="C177" s="71" t="s">
        <v>109</v>
      </c>
      <c r="D177" s="73" t="s">
        <v>282</v>
      </c>
      <c r="E177" s="72" t="s">
        <v>111</v>
      </c>
      <c r="F177" s="72"/>
      <c r="G177" s="72" t="s">
        <v>111</v>
      </c>
      <c r="H177" s="72"/>
      <c r="I177" s="72"/>
      <c r="J177" s="72" t="s">
        <v>111</v>
      </c>
      <c r="K177" s="72" t="s">
        <v>111</v>
      </c>
      <c r="L177" s="72">
        <v>60</v>
      </c>
      <c r="M177" s="72"/>
      <c r="N177" s="72"/>
      <c r="O177" s="72"/>
      <c r="P177" s="72"/>
      <c r="Q177" s="72" t="s">
        <v>111</v>
      </c>
      <c r="R177" s="72"/>
      <c r="S177" s="72"/>
      <c r="T177" s="72">
        <v>40</v>
      </c>
    </row>
    <row r="178" spans="1:21" ht="12.75" customHeight="1" x14ac:dyDescent="0.25">
      <c r="A178" s="88">
        <v>173</v>
      </c>
      <c r="B178" s="71" t="s">
        <v>280</v>
      </c>
      <c r="C178" s="71" t="s">
        <v>109</v>
      </c>
      <c r="D178" s="73" t="s">
        <v>283</v>
      </c>
      <c r="E178" s="72"/>
      <c r="F178" s="72"/>
      <c r="G178" s="72" t="s">
        <v>111</v>
      </c>
      <c r="H178" s="72"/>
      <c r="I178" s="72"/>
      <c r="J178" s="72"/>
      <c r="K178" s="72" t="s">
        <v>111</v>
      </c>
      <c r="L178" s="72">
        <v>50</v>
      </c>
      <c r="M178" s="72"/>
      <c r="N178" s="72" t="s">
        <v>111</v>
      </c>
      <c r="O178" s="72"/>
      <c r="P178" s="72"/>
      <c r="Q178" s="72"/>
      <c r="R178" s="72" t="s">
        <v>111</v>
      </c>
      <c r="S178" s="72"/>
      <c r="T178" s="72">
        <v>50</v>
      </c>
    </row>
    <row r="179" spans="1:21" ht="12.75" customHeight="1" x14ac:dyDescent="0.25">
      <c r="A179" s="88">
        <v>174</v>
      </c>
      <c r="B179" s="71" t="s">
        <v>280</v>
      </c>
      <c r="C179" s="62" t="s">
        <v>109</v>
      </c>
      <c r="D179" s="67" t="s">
        <v>284</v>
      </c>
      <c r="E179" s="65"/>
      <c r="F179" s="65" t="s">
        <v>111</v>
      </c>
      <c r="G179" s="65" t="s">
        <v>111</v>
      </c>
      <c r="H179" s="65" t="s">
        <v>111</v>
      </c>
      <c r="I179" s="65"/>
      <c r="J179" s="65"/>
      <c r="K179" s="65" t="s">
        <v>111</v>
      </c>
      <c r="L179" s="65">
        <v>60</v>
      </c>
      <c r="M179" s="65"/>
      <c r="N179" s="65" t="s">
        <v>111</v>
      </c>
      <c r="O179" s="65"/>
      <c r="P179" s="65"/>
      <c r="Q179" s="65" t="s">
        <v>111</v>
      </c>
      <c r="R179" s="65"/>
      <c r="S179" s="65"/>
      <c r="T179" s="72">
        <v>40</v>
      </c>
    </row>
    <row r="180" spans="1:21" ht="12.75" customHeight="1" x14ac:dyDescent="0.25">
      <c r="A180" s="88">
        <v>175</v>
      </c>
      <c r="B180" s="71" t="s">
        <v>280</v>
      </c>
      <c r="C180" s="71" t="s">
        <v>109</v>
      </c>
      <c r="D180" s="73" t="s">
        <v>285</v>
      </c>
      <c r="E180" s="72"/>
      <c r="F180" s="72" t="s">
        <v>111</v>
      </c>
      <c r="G180" s="72" t="s">
        <v>111</v>
      </c>
      <c r="H180" s="72" t="s">
        <v>111</v>
      </c>
      <c r="I180" s="72"/>
      <c r="J180" s="72"/>
      <c r="K180" s="72" t="s">
        <v>111</v>
      </c>
      <c r="L180" s="72">
        <v>60</v>
      </c>
      <c r="M180" s="72" t="s">
        <v>111</v>
      </c>
      <c r="N180" s="72"/>
      <c r="O180" s="72"/>
      <c r="P180" s="72"/>
      <c r="Q180" s="72"/>
      <c r="R180" s="72" t="s">
        <v>111</v>
      </c>
      <c r="S180" s="72"/>
      <c r="T180" s="72">
        <v>40</v>
      </c>
    </row>
    <row r="181" spans="1:21" ht="12.75" customHeight="1" x14ac:dyDescent="0.25">
      <c r="A181" s="88">
        <v>176</v>
      </c>
      <c r="B181" s="71" t="s">
        <v>280</v>
      </c>
      <c r="C181" s="71" t="s">
        <v>109</v>
      </c>
      <c r="D181" s="73" t="s">
        <v>286</v>
      </c>
      <c r="E181" s="72" t="s">
        <v>111</v>
      </c>
      <c r="F181" s="72"/>
      <c r="G181" s="72" t="s">
        <v>111</v>
      </c>
      <c r="H181" s="72"/>
      <c r="I181" s="72"/>
      <c r="J181" s="72" t="s">
        <v>111</v>
      </c>
      <c r="K181" s="72" t="s">
        <v>111</v>
      </c>
      <c r="L181" s="72">
        <v>50</v>
      </c>
      <c r="M181" s="72" t="s">
        <v>111</v>
      </c>
      <c r="N181" s="72"/>
      <c r="O181" s="72"/>
      <c r="P181" s="72"/>
      <c r="Q181" s="72"/>
      <c r="R181" s="72" t="s">
        <v>111</v>
      </c>
      <c r="S181" s="72"/>
      <c r="T181" s="72">
        <v>50</v>
      </c>
    </row>
    <row r="182" spans="1:21" ht="12.75" customHeight="1" x14ac:dyDescent="0.25">
      <c r="A182" s="88">
        <v>177</v>
      </c>
      <c r="B182" s="71" t="s">
        <v>280</v>
      </c>
      <c r="C182" s="62" t="s">
        <v>109</v>
      </c>
      <c r="D182" s="67" t="s">
        <v>287</v>
      </c>
      <c r="E182" s="65"/>
      <c r="F182" s="65" t="s">
        <v>111</v>
      </c>
      <c r="G182" s="65" t="s">
        <v>111</v>
      </c>
      <c r="H182" s="65" t="s">
        <v>111</v>
      </c>
      <c r="I182" s="65"/>
      <c r="J182" s="65"/>
      <c r="K182" s="65" t="s">
        <v>111</v>
      </c>
      <c r="L182" s="65">
        <v>60</v>
      </c>
      <c r="M182" s="65" t="s">
        <v>111</v>
      </c>
      <c r="N182" s="65"/>
      <c r="O182" s="65"/>
      <c r="P182" s="65"/>
      <c r="Q182" s="65"/>
      <c r="R182" s="65" t="s">
        <v>111</v>
      </c>
      <c r="S182" s="65"/>
      <c r="T182" s="72">
        <v>40</v>
      </c>
    </row>
    <row r="183" spans="1:21" ht="12.75" customHeight="1" x14ac:dyDescent="0.25">
      <c r="A183" s="88">
        <v>178</v>
      </c>
      <c r="B183" s="71" t="s">
        <v>280</v>
      </c>
      <c r="C183" s="71" t="s">
        <v>109</v>
      </c>
      <c r="D183" s="73" t="s">
        <v>288</v>
      </c>
      <c r="E183" s="72" t="s">
        <v>111</v>
      </c>
      <c r="F183" s="72"/>
      <c r="G183" s="72" t="s">
        <v>111</v>
      </c>
      <c r="H183" s="72"/>
      <c r="I183" s="72"/>
      <c r="J183" s="72" t="s">
        <v>111</v>
      </c>
      <c r="K183" s="72" t="s">
        <v>111</v>
      </c>
      <c r="L183" s="72">
        <v>50</v>
      </c>
      <c r="M183" s="72"/>
      <c r="N183" s="72" t="s">
        <v>111</v>
      </c>
      <c r="O183" s="72"/>
      <c r="P183" s="72"/>
      <c r="Q183" s="72" t="s">
        <v>111</v>
      </c>
      <c r="R183" s="72"/>
      <c r="S183" s="72"/>
      <c r="T183" s="72">
        <v>50</v>
      </c>
    </row>
    <row r="184" spans="1:21" ht="12.75" customHeight="1" x14ac:dyDescent="0.25">
      <c r="A184" s="88">
        <v>179</v>
      </c>
      <c r="B184" s="71" t="s">
        <v>280</v>
      </c>
      <c r="C184" s="71" t="s">
        <v>109</v>
      </c>
      <c r="D184" s="73" t="s">
        <v>235</v>
      </c>
      <c r="E184" s="72"/>
      <c r="F184" s="72" t="s">
        <v>111</v>
      </c>
      <c r="G184" s="72" t="s">
        <v>111</v>
      </c>
      <c r="H184" s="72" t="s">
        <v>111</v>
      </c>
      <c r="I184" s="72"/>
      <c r="J184" s="72"/>
      <c r="K184" s="72" t="s">
        <v>111</v>
      </c>
      <c r="L184" s="72">
        <v>100</v>
      </c>
      <c r="M184" s="72"/>
      <c r="N184" s="72"/>
      <c r="O184" s="72"/>
      <c r="P184" s="72"/>
      <c r="Q184" s="72"/>
      <c r="R184" s="72"/>
      <c r="S184" s="72"/>
      <c r="T184" s="72"/>
    </row>
    <row r="185" spans="1:21" ht="12.75" customHeight="1" x14ac:dyDescent="0.25">
      <c r="A185" s="88">
        <v>180</v>
      </c>
      <c r="B185" s="71" t="s">
        <v>280</v>
      </c>
      <c r="C185" s="71" t="s">
        <v>109</v>
      </c>
      <c r="D185" s="73" t="s">
        <v>289</v>
      </c>
      <c r="E185" s="72"/>
      <c r="F185" s="72"/>
      <c r="G185" s="72" t="s">
        <v>111</v>
      </c>
      <c r="H185" s="72"/>
      <c r="I185" s="72"/>
      <c r="J185" s="72"/>
      <c r="K185" s="72" t="s">
        <v>111</v>
      </c>
      <c r="L185" s="72">
        <v>60</v>
      </c>
      <c r="M185" s="72"/>
      <c r="N185" s="72" t="s">
        <v>111</v>
      </c>
      <c r="O185" s="72"/>
      <c r="P185" s="72"/>
      <c r="Q185" s="72" t="s">
        <v>111</v>
      </c>
      <c r="R185" s="72"/>
      <c r="S185" s="72"/>
      <c r="T185" s="72">
        <v>40</v>
      </c>
    </row>
    <row r="186" spans="1:21" s="76" customFormat="1" ht="12.75" customHeight="1" x14ac:dyDescent="0.25">
      <c r="A186" s="88">
        <v>181</v>
      </c>
      <c r="B186" s="71" t="s">
        <v>280</v>
      </c>
      <c r="C186" s="71" t="s">
        <v>109</v>
      </c>
      <c r="D186" s="73" t="s">
        <v>290</v>
      </c>
      <c r="E186" s="74"/>
      <c r="F186" s="75"/>
      <c r="G186" s="72" t="s">
        <v>111</v>
      </c>
      <c r="H186" s="72"/>
      <c r="I186" s="72"/>
      <c r="J186" s="72"/>
      <c r="K186" s="72" t="s">
        <v>111</v>
      </c>
      <c r="L186" s="72">
        <v>50</v>
      </c>
      <c r="M186" s="72" t="s">
        <v>111</v>
      </c>
      <c r="N186" s="72"/>
      <c r="O186" s="72"/>
      <c r="P186" s="72"/>
      <c r="Q186" s="72"/>
      <c r="R186" s="72" t="s">
        <v>111</v>
      </c>
      <c r="S186" s="72"/>
      <c r="T186" s="72">
        <v>50</v>
      </c>
      <c r="U186"/>
    </row>
    <row r="187" spans="1:21" s="83" customFormat="1" ht="12.75" customHeight="1" x14ac:dyDescent="0.25">
      <c r="A187" s="88">
        <v>182</v>
      </c>
      <c r="B187" s="77" t="s">
        <v>280</v>
      </c>
      <c r="C187" s="78" t="s">
        <v>122</v>
      </c>
      <c r="D187" s="79" t="s">
        <v>291</v>
      </c>
      <c r="E187" s="80"/>
      <c r="F187" s="80" t="s">
        <v>111</v>
      </c>
      <c r="G187" s="80" t="s">
        <v>111</v>
      </c>
      <c r="H187" s="80" t="s">
        <v>111</v>
      </c>
      <c r="I187" s="80"/>
      <c r="J187" s="80"/>
      <c r="K187" s="80" t="s">
        <v>111</v>
      </c>
      <c r="L187" s="81">
        <v>50</v>
      </c>
      <c r="M187" s="80"/>
      <c r="N187" s="80" t="s">
        <v>111</v>
      </c>
      <c r="O187" s="80"/>
      <c r="P187" s="80" t="s">
        <v>111</v>
      </c>
      <c r="Q187" s="80"/>
      <c r="R187" s="80"/>
      <c r="S187" s="80"/>
      <c r="T187" s="82">
        <v>50</v>
      </c>
      <c r="U187"/>
    </row>
    <row r="188" spans="1:21" s="86" customFormat="1" ht="12.75" customHeight="1" x14ac:dyDescent="0.25">
      <c r="A188" s="88">
        <v>183</v>
      </c>
      <c r="B188" s="77" t="s">
        <v>280</v>
      </c>
      <c r="C188" s="77" t="s">
        <v>249</v>
      </c>
      <c r="D188" s="84" t="s">
        <v>292</v>
      </c>
      <c r="E188" s="85"/>
      <c r="F188" s="85"/>
      <c r="G188" s="85"/>
      <c r="H188" s="85"/>
      <c r="I188" s="85"/>
      <c r="J188" s="85"/>
      <c r="K188" s="85"/>
      <c r="L188" s="82">
        <v>0</v>
      </c>
      <c r="M188" s="85" t="s">
        <v>111</v>
      </c>
      <c r="N188" s="85"/>
      <c r="O188" s="85"/>
      <c r="P188" s="85"/>
      <c r="Q188" s="85"/>
      <c r="R188" s="85" t="s">
        <v>111</v>
      </c>
      <c r="S188" s="85"/>
      <c r="T188" s="82">
        <v>100</v>
      </c>
      <c r="U188"/>
    </row>
    <row r="189" spans="1:21" ht="12.75" customHeight="1" x14ac:dyDescent="0.25">
      <c r="A189" s="88">
        <v>184</v>
      </c>
      <c r="B189" s="62" t="s">
        <v>293</v>
      </c>
      <c r="C189" s="62" t="s">
        <v>109</v>
      </c>
      <c r="D189" s="67" t="s">
        <v>294</v>
      </c>
      <c r="E189" s="65"/>
      <c r="F189" s="65" t="s">
        <v>111</v>
      </c>
      <c r="G189" s="65"/>
      <c r="H189" s="65" t="s">
        <v>111</v>
      </c>
      <c r="I189" s="65"/>
      <c r="J189" s="65"/>
      <c r="K189" s="65"/>
      <c r="L189" s="65">
        <v>50</v>
      </c>
      <c r="M189" s="65" t="s">
        <v>111</v>
      </c>
      <c r="N189" s="65"/>
      <c r="O189" s="65"/>
      <c r="P189" s="65"/>
      <c r="Q189" s="65"/>
      <c r="R189" s="65" t="s">
        <v>111</v>
      </c>
      <c r="S189" s="65"/>
      <c r="T189" s="65">
        <v>50</v>
      </c>
    </row>
    <row r="190" spans="1:21" ht="12.75" customHeight="1" x14ac:dyDescent="0.25">
      <c r="A190" s="88">
        <v>185</v>
      </c>
      <c r="B190" s="62" t="s">
        <v>293</v>
      </c>
      <c r="C190" s="62" t="s">
        <v>109</v>
      </c>
      <c r="D190" s="67" t="s">
        <v>295</v>
      </c>
      <c r="E190" s="65"/>
      <c r="F190" s="65"/>
      <c r="G190" s="65" t="s">
        <v>111</v>
      </c>
      <c r="H190" s="65"/>
      <c r="I190" s="65"/>
      <c r="J190" s="65"/>
      <c r="K190" s="65" t="s">
        <v>111</v>
      </c>
      <c r="L190" s="65">
        <v>30</v>
      </c>
      <c r="M190" s="65"/>
      <c r="N190" s="65" t="s">
        <v>111</v>
      </c>
      <c r="O190" s="65"/>
      <c r="P190" s="65" t="s">
        <v>111</v>
      </c>
      <c r="Q190" s="65"/>
      <c r="R190" s="65"/>
      <c r="S190" s="65"/>
      <c r="T190" s="65">
        <v>70</v>
      </c>
    </row>
    <row r="191" spans="1:21" ht="12.75" customHeight="1" x14ac:dyDescent="0.25">
      <c r="A191" s="88">
        <v>186</v>
      </c>
      <c r="B191" s="62" t="s">
        <v>293</v>
      </c>
      <c r="C191" s="62" t="s">
        <v>109</v>
      </c>
      <c r="D191" s="67" t="s">
        <v>296</v>
      </c>
      <c r="E191" s="65"/>
      <c r="F191" s="65" t="s">
        <v>111</v>
      </c>
      <c r="G191" s="65"/>
      <c r="H191" s="65" t="s">
        <v>111</v>
      </c>
      <c r="I191" s="65"/>
      <c r="J191" s="65"/>
      <c r="K191" s="65"/>
      <c r="L191" s="65">
        <v>50</v>
      </c>
      <c r="M191" s="65"/>
      <c r="N191" s="65" t="s">
        <v>111</v>
      </c>
      <c r="O191" s="65"/>
      <c r="P191" s="65" t="s">
        <v>111</v>
      </c>
      <c r="Q191" s="65"/>
      <c r="R191" s="65"/>
      <c r="S191" s="65"/>
      <c r="T191" s="65">
        <v>50</v>
      </c>
    </row>
    <row r="192" spans="1:21" ht="12.75" customHeight="1" x14ac:dyDescent="0.25">
      <c r="A192" s="88">
        <v>187</v>
      </c>
      <c r="B192" s="62" t="s">
        <v>293</v>
      </c>
      <c r="C192" s="62" t="s">
        <v>109</v>
      </c>
      <c r="D192" s="67" t="s">
        <v>297</v>
      </c>
      <c r="E192" s="65"/>
      <c r="F192" s="65"/>
      <c r="G192" s="65" t="s">
        <v>111</v>
      </c>
      <c r="H192" s="65"/>
      <c r="I192" s="65"/>
      <c r="J192" s="65"/>
      <c r="K192" s="65" t="s">
        <v>111</v>
      </c>
      <c r="L192" s="65">
        <v>20</v>
      </c>
      <c r="M192" s="65"/>
      <c r="N192" s="65" t="s">
        <v>111</v>
      </c>
      <c r="O192" s="65"/>
      <c r="P192" s="65" t="s">
        <v>111</v>
      </c>
      <c r="Q192" s="65"/>
      <c r="R192" s="65"/>
      <c r="S192" s="65"/>
      <c r="T192" s="65">
        <v>80</v>
      </c>
    </row>
    <row r="193" spans="1:20" ht="12.75" customHeight="1" x14ac:dyDescent="0.25">
      <c r="A193" s="88">
        <v>188</v>
      </c>
      <c r="B193" s="62" t="s">
        <v>293</v>
      </c>
      <c r="C193" s="62" t="s">
        <v>109</v>
      </c>
      <c r="D193" s="67" t="s">
        <v>298</v>
      </c>
      <c r="E193" s="65"/>
      <c r="F193" s="65" t="s">
        <v>111</v>
      </c>
      <c r="G193" s="65"/>
      <c r="H193" s="65" t="s">
        <v>111</v>
      </c>
      <c r="I193" s="65"/>
      <c r="J193" s="65"/>
      <c r="K193" s="65"/>
      <c r="L193" s="65">
        <v>30</v>
      </c>
      <c r="M193" s="65"/>
      <c r="N193" s="65" t="s">
        <v>111</v>
      </c>
      <c r="O193" s="65"/>
      <c r="P193" s="65" t="s">
        <v>111</v>
      </c>
      <c r="Q193" s="65"/>
      <c r="R193" s="65"/>
      <c r="S193" s="65"/>
      <c r="T193" s="65">
        <v>70</v>
      </c>
    </row>
    <row r="194" spans="1:20" ht="12.75" customHeight="1" x14ac:dyDescent="0.25">
      <c r="A194" s="88">
        <v>189</v>
      </c>
      <c r="B194" s="62" t="s">
        <v>293</v>
      </c>
      <c r="C194" s="62" t="s">
        <v>109</v>
      </c>
      <c r="D194" s="67" t="s">
        <v>299</v>
      </c>
      <c r="E194" s="65"/>
      <c r="F194" s="65" t="s">
        <v>111</v>
      </c>
      <c r="G194" s="65"/>
      <c r="H194" s="65" t="s">
        <v>111</v>
      </c>
      <c r="I194" s="65"/>
      <c r="J194" s="65"/>
      <c r="K194" s="65"/>
      <c r="L194" s="65">
        <v>30</v>
      </c>
      <c r="M194" s="65"/>
      <c r="N194" s="65" t="s">
        <v>111</v>
      </c>
      <c r="O194" s="65"/>
      <c r="P194" s="65" t="s">
        <v>111</v>
      </c>
      <c r="Q194" s="65"/>
      <c r="R194" s="65"/>
      <c r="S194" s="65"/>
      <c r="T194" s="65">
        <v>70</v>
      </c>
    </row>
    <row r="195" spans="1:20" ht="12.75" customHeight="1" x14ac:dyDescent="0.25">
      <c r="A195" s="88">
        <v>190</v>
      </c>
      <c r="B195" s="62" t="s">
        <v>293</v>
      </c>
      <c r="C195" s="62" t="s">
        <v>109</v>
      </c>
      <c r="D195" s="67" t="s">
        <v>300</v>
      </c>
      <c r="E195" s="65"/>
      <c r="F195" s="65" t="s">
        <v>111</v>
      </c>
      <c r="G195" s="65"/>
      <c r="H195" s="65" t="s">
        <v>111</v>
      </c>
      <c r="I195" s="65"/>
      <c r="J195" s="65"/>
      <c r="K195" s="65"/>
      <c r="L195" s="65">
        <v>50</v>
      </c>
      <c r="M195" s="65" t="s">
        <v>111</v>
      </c>
      <c r="N195" s="65"/>
      <c r="O195" s="65"/>
      <c r="P195" s="65"/>
      <c r="Q195" s="65"/>
      <c r="R195" s="65" t="s">
        <v>111</v>
      </c>
      <c r="S195" s="65"/>
      <c r="T195" s="65">
        <v>50</v>
      </c>
    </row>
    <row r="196" spans="1:20" ht="12.75" customHeight="1" x14ac:dyDescent="0.25">
      <c r="A196" s="88">
        <v>191</v>
      </c>
      <c r="B196" s="62" t="s">
        <v>293</v>
      </c>
      <c r="C196" s="62" t="s">
        <v>109</v>
      </c>
      <c r="D196" s="67" t="s">
        <v>301</v>
      </c>
      <c r="E196" s="65"/>
      <c r="F196" s="65"/>
      <c r="G196" s="65"/>
      <c r="H196" s="65"/>
      <c r="I196" s="65"/>
      <c r="J196" s="65"/>
      <c r="K196" s="65"/>
      <c r="L196" s="65">
        <v>0</v>
      </c>
      <c r="M196" s="65"/>
      <c r="N196" s="65" t="s">
        <v>111</v>
      </c>
      <c r="O196" s="65" t="s">
        <v>111</v>
      </c>
      <c r="P196" s="65"/>
      <c r="Q196" s="65"/>
      <c r="R196" s="65"/>
      <c r="S196" s="65" t="s">
        <v>111</v>
      </c>
      <c r="T196" s="65">
        <v>100</v>
      </c>
    </row>
    <row r="197" spans="1:20" ht="12.75" customHeight="1" x14ac:dyDescent="0.25">
      <c r="A197" s="88">
        <v>192</v>
      </c>
      <c r="B197" s="62" t="s">
        <v>293</v>
      </c>
      <c r="C197" s="62" t="s">
        <v>109</v>
      </c>
      <c r="D197" s="67" t="s">
        <v>302</v>
      </c>
      <c r="E197" s="65"/>
      <c r="F197" s="65"/>
      <c r="G197" s="65" t="s">
        <v>111</v>
      </c>
      <c r="H197" s="65"/>
      <c r="I197" s="65"/>
      <c r="J197" s="65"/>
      <c r="K197" s="65" t="s">
        <v>111</v>
      </c>
      <c r="L197" s="65">
        <v>50</v>
      </c>
      <c r="M197" s="65" t="s">
        <v>111</v>
      </c>
      <c r="N197" s="65"/>
      <c r="O197" s="65"/>
      <c r="P197" s="65"/>
      <c r="Q197" s="65"/>
      <c r="R197" s="65" t="s">
        <v>111</v>
      </c>
      <c r="S197" s="65"/>
      <c r="T197" s="65">
        <v>50</v>
      </c>
    </row>
    <row r="198" spans="1:20" ht="12.75" customHeight="1" x14ac:dyDescent="0.25">
      <c r="A198" s="88">
        <v>193</v>
      </c>
      <c r="B198" s="62" t="s">
        <v>293</v>
      </c>
      <c r="C198" s="62" t="s">
        <v>109</v>
      </c>
      <c r="D198" s="67" t="s">
        <v>303</v>
      </c>
      <c r="E198" s="65"/>
      <c r="F198" s="65" t="s">
        <v>111</v>
      </c>
      <c r="G198" s="65"/>
      <c r="H198" s="65" t="s">
        <v>111</v>
      </c>
      <c r="I198" s="65"/>
      <c r="J198" s="65"/>
      <c r="K198" s="65"/>
      <c r="L198" s="65">
        <v>50</v>
      </c>
      <c r="M198" s="65" t="s">
        <v>111</v>
      </c>
      <c r="N198" s="65"/>
      <c r="O198" s="65"/>
      <c r="P198" s="65"/>
      <c r="Q198" s="65"/>
      <c r="R198" s="65" t="s">
        <v>111</v>
      </c>
      <c r="S198" s="65"/>
      <c r="T198" s="65">
        <v>50</v>
      </c>
    </row>
    <row r="199" spans="1:20" ht="12.75" customHeight="1" x14ac:dyDescent="0.25">
      <c r="A199" s="88">
        <v>194</v>
      </c>
      <c r="B199" s="62" t="s">
        <v>293</v>
      </c>
      <c r="C199" s="62" t="s">
        <v>109</v>
      </c>
      <c r="D199" s="67" t="s">
        <v>304</v>
      </c>
      <c r="E199" s="65"/>
      <c r="F199" s="65" t="s">
        <v>111</v>
      </c>
      <c r="G199" s="65"/>
      <c r="H199" s="65" t="s">
        <v>111</v>
      </c>
      <c r="I199" s="65"/>
      <c r="J199" s="65"/>
      <c r="K199" s="65"/>
      <c r="L199" s="65">
        <v>50</v>
      </c>
      <c r="M199" s="65" t="s">
        <v>111</v>
      </c>
      <c r="N199" s="65"/>
      <c r="O199" s="65"/>
      <c r="P199" s="65"/>
      <c r="Q199" s="65"/>
      <c r="R199" s="65" t="s">
        <v>111</v>
      </c>
      <c r="S199" s="65"/>
      <c r="T199" s="65">
        <v>50</v>
      </c>
    </row>
    <row r="200" spans="1:20" ht="12.75" customHeight="1" x14ac:dyDescent="0.25">
      <c r="A200" s="88">
        <v>195</v>
      </c>
      <c r="B200" s="62" t="s">
        <v>293</v>
      </c>
      <c r="C200" s="62" t="s">
        <v>109</v>
      </c>
      <c r="D200" s="67" t="s">
        <v>305</v>
      </c>
      <c r="E200" s="65"/>
      <c r="F200" s="65"/>
      <c r="G200" s="65" t="s">
        <v>111</v>
      </c>
      <c r="H200" s="65"/>
      <c r="I200" s="65"/>
      <c r="J200" s="65"/>
      <c r="K200" s="65" t="s">
        <v>111</v>
      </c>
      <c r="L200" s="65">
        <v>50</v>
      </c>
      <c r="M200" s="65" t="s">
        <v>111</v>
      </c>
      <c r="N200" s="65"/>
      <c r="O200" s="65"/>
      <c r="P200" s="65"/>
      <c r="Q200" s="65"/>
      <c r="R200" s="65" t="s">
        <v>111</v>
      </c>
      <c r="S200" s="65"/>
      <c r="T200" s="65">
        <v>50</v>
      </c>
    </row>
    <row r="201" spans="1:20" ht="12.75" customHeight="1" x14ac:dyDescent="0.25">
      <c r="A201" s="88">
        <v>196</v>
      </c>
      <c r="B201" s="62" t="s">
        <v>293</v>
      </c>
      <c r="C201" s="62" t="s">
        <v>109</v>
      </c>
      <c r="D201" s="67" t="s">
        <v>306</v>
      </c>
      <c r="E201" s="65"/>
      <c r="F201" s="65"/>
      <c r="G201" s="65" t="s">
        <v>111</v>
      </c>
      <c r="H201" s="65"/>
      <c r="I201" s="65"/>
      <c r="J201" s="65"/>
      <c r="K201" s="65" t="s">
        <v>111</v>
      </c>
      <c r="L201" s="65">
        <v>30</v>
      </c>
      <c r="M201" s="65" t="s">
        <v>111</v>
      </c>
      <c r="N201" s="65"/>
      <c r="O201" s="65"/>
      <c r="P201" s="65"/>
      <c r="Q201" s="65"/>
      <c r="R201" s="65" t="s">
        <v>111</v>
      </c>
      <c r="S201" s="65"/>
      <c r="T201" s="65">
        <v>70</v>
      </c>
    </row>
    <row r="202" spans="1:20" ht="12.75" customHeight="1" x14ac:dyDescent="0.25">
      <c r="A202" s="88">
        <v>197</v>
      </c>
      <c r="B202" s="62" t="s">
        <v>293</v>
      </c>
      <c r="C202" s="62" t="s">
        <v>109</v>
      </c>
      <c r="D202" s="67" t="s">
        <v>307</v>
      </c>
      <c r="E202" s="65"/>
      <c r="F202" s="65"/>
      <c r="G202" s="65" t="s">
        <v>111</v>
      </c>
      <c r="H202" s="65"/>
      <c r="I202" s="65"/>
      <c r="J202" s="65"/>
      <c r="K202" s="65" t="s">
        <v>111</v>
      </c>
      <c r="L202" s="65">
        <v>30</v>
      </c>
      <c r="M202" s="65" t="s">
        <v>111</v>
      </c>
      <c r="N202" s="65"/>
      <c r="O202" s="65"/>
      <c r="P202" s="65"/>
      <c r="Q202" s="65"/>
      <c r="R202" s="65" t="s">
        <v>111</v>
      </c>
      <c r="S202" s="65"/>
      <c r="T202" s="65">
        <v>70</v>
      </c>
    </row>
    <row r="203" spans="1:20" ht="12.75" customHeight="1" x14ac:dyDescent="0.25">
      <c r="A203" s="88">
        <v>198</v>
      </c>
      <c r="B203" s="62" t="s">
        <v>293</v>
      </c>
      <c r="C203" s="62" t="s">
        <v>109</v>
      </c>
      <c r="D203" s="67" t="s">
        <v>308</v>
      </c>
      <c r="E203" s="65"/>
      <c r="F203" s="65"/>
      <c r="G203" s="65" t="s">
        <v>111</v>
      </c>
      <c r="H203" s="65"/>
      <c r="I203" s="65"/>
      <c r="J203" s="65"/>
      <c r="K203" s="65" t="s">
        <v>111</v>
      </c>
      <c r="L203" s="65">
        <v>50</v>
      </c>
      <c r="M203" s="65" t="s">
        <v>111</v>
      </c>
      <c r="N203" s="65"/>
      <c r="O203" s="65"/>
      <c r="P203" s="65"/>
      <c r="Q203" s="65"/>
      <c r="R203" s="65" t="s">
        <v>111</v>
      </c>
      <c r="S203" s="65"/>
      <c r="T203" s="65">
        <v>50</v>
      </c>
    </row>
    <row r="204" spans="1:20" ht="12.75" customHeight="1" x14ac:dyDescent="0.25">
      <c r="A204" s="88">
        <v>199</v>
      </c>
      <c r="B204" s="62" t="s">
        <v>293</v>
      </c>
      <c r="C204" s="62" t="s">
        <v>109</v>
      </c>
      <c r="D204" s="67" t="s">
        <v>309</v>
      </c>
      <c r="E204" s="65"/>
      <c r="F204" s="65" t="s">
        <v>111</v>
      </c>
      <c r="G204" s="65"/>
      <c r="H204" s="65" t="s">
        <v>111</v>
      </c>
      <c r="I204" s="65"/>
      <c r="J204" s="65"/>
      <c r="K204" s="65"/>
      <c r="L204" s="65">
        <v>50</v>
      </c>
      <c r="M204" s="65" t="s">
        <v>111</v>
      </c>
      <c r="N204" s="65"/>
      <c r="O204" s="65"/>
      <c r="P204" s="65"/>
      <c r="Q204" s="65"/>
      <c r="R204" s="65" t="s">
        <v>111</v>
      </c>
      <c r="S204" s="65"/>
      <c r="T204" s="65">
        <v>50</v>
      </c>
    </row>
    <row r="205" spans="1:20" ht="12.75" customHeight="1" x14ac:dyDescent="0.25">
      <c r="A205" s="88">
        <v>200</v>
      </c>
      <c r="B205" s="62" t="s">
        <v>293</v>
      </c>
      <c r="C205" s="62" t="s">
        <v>109</v>
      </c>
      <c r="D205" s="67" t="s">
        <v>310</v>
      </c>
      <c r="E205" s="65"/>
      <c r="F205" s="65" t="s">
        <v>111</v>
      </c>
      <c r="G205" s="65"/>
      <c r="H205" s="65" t="s">
        <v>111</v>
      </c>
      <c r="I205" s="65"/>
      <c r="J205" s="65"/>
      <c r="K205" s="65"/>
      <c r="L205" s="65">
        <v>50</v>
      </c>
      <c r="M205" s="65" t="s">
        <v>111</v>
      </c>
      <c r="N205" s="65"/>
      <c r="O205" s="65"/>
      <c r="P205" s="65"/>
      <c r="Q205" s="65"/>
      <c r="R205" s="65" t="s">
        <v>111</v>
      </c>
      <c r="S205" s="65"/>
      <c r="T205" s="65">
        <v>50</v>
      </c>
    </row>
    <row r="206" spans="1:20" ht="12.75" customHeight="1" x14ac:dyDescent="0.25">
      <c r="A206" s="88">
        <v>201</v>
      </c>
      <c r="B206" s="62" t="s">
        <v>293</v>
      </c>
      <c r="C206" s="62" t="s">
        <v>109</v>
      </c>
      <c r="D206" s="67" t="s">
        <v>311</v>
      </c>
      <c r="E206" s="65"/>
      <c r="F206" s="65" t="s">
        <v>111</v>
      </c>
      <c r="G206" s="65"/>
      <c r="H206" s="65" t="s">
        <v>111</v>
      </c>
      <c r="I206" s="65"/>
      <c r="J206" s="65"/>
      <c r="K206" s="65"/>
      <c r="L206" s="65">
        <v>50</v>
      </c>
      <c r="M206" s="65"/>
      <c r="N206" s="65" t="s">
        <v>111</v>
      </c>
      <c r="O206" s="65"/>
      <c r="P206" s="65" t="s">
        <v>111</v>
      </c>
      <c r="Q206" s="65"/>
      <c r="R206" s="65"/>
      <c r="S206" s="65"/>
      <c r="T206" s="65">
        <v>50</v>
      </c>
    </row>
    <row r="207" spans="1:20" ht="12.75" customHeight="1" x14ac:dyDescent="0.25">
      <c r="A207" s="88">
        <v>202</v>
      </c>
      <c r="B207" s="62" t="s">
        <v>293</v>
      </c>
      <c r="C207" s="62" t="s">
        <v>109</v>
      </c>
      <c r="D207" s="67" t="s">
        <v>268</v>
      </c>
      <c r="E207" s="65"/>
      <c r="F207" s="65"/>
      <c r="G207" s="65" t="s">
        <v>111</v>
      </c>
      <c r="H207" s="65"/>
      <c r="I207" s="65"/>
      <c r="J207" s="65"/>
      <c r="K207" s="65" t="s">
        <v>111</v>
      </c>
      <c r="L207" s="65">
        <v>50</v>
      </c>
      <c r="M207" s="65"/>
      <c r="N207" s="65"/>
      <c r="O207" s="65" t="s">
        <v>111</v>
      </c>
      <c r="P207" s="65"/>
      <c r="Q207" s="65"/>
      <c r="R207" s="65"/>
      <c r="S207" s="65" t="s">
        <v>111</v>
      </c>
      <c r="T207" s="65">
        <v>50</v>
      </c>
    </row>
    <row r="208" spans="1:20" ht="12.75" customHeight="1" x14ac:dyDescent="0.25">
      <c r="A208" s="88">
        <v>203</v>
      </c>
      <c r="B208" s="62" t="s">
        <v>293</v>
      </c>
      <c r="C208" s="62" t="s">
        <v>109</v>
      </c>
      <c r="D208" s="67" t="s">
        <v>269</v>
      </c>
      <c r="E208" s="65"/>
      <c r="F208" s="65"/>
      <c r="G208" s="65" t="s">
        <v>111</v>
      </c>
      <c r="H208" s="65"/>
      <c r="I208" s="65"/>
      <c r="J208" s="65"/>
      <c r="K208" s="65" t="s">
        <v>111</v>
      </c>
      <c r="L208" s="65">
        <v>50</v>
      </c>
      <c r="M208" s="65"/>
      <c r="N208" s="65"/>
      <c r="O208" s="65" t="s">
        <v>111</v>
      </c>
      <c r="P208" s="65"/>
      <c r="Q208" s="65"/>
      <c r="R208" s="65"/>
      <c r="S208" s="65" t="s">
        <v>111</v>
      </c>
      <c r="T208" s="65">
        <v>50</v>
      </c>
    </row>
    <row r="209" spans="1:20" ht="12.75" customHeight="1" x14ac:dyDescent="0.25">
      <c r="A209" s="88">
        <v>204</v>
      </c>
      <c r="B209" s="62" t="s">
        <v>293</v>
      </c>
      <c r="C209" s="62" t="s">
        <v>109</v>
      </c>
      <c r="D209" s="67" t="s">
        <v>312</v>
      </c>
      <c r="E209" s="65"/>
      <c r="F209" s="65" t="s">
        <v>111</v>
      </c>
      <c r="G209" s="65"/>
      <c r="H209" s="65" t="s">
        <v>111</v>
      </c>
      <c r="I209" s="65"/>
      <c r="J209" s="65"/>
      <c r="K209" s="65"/>
      <c r="L209" s="65">
        <v>50</v>
      </c>
      <c r="M209" s="65"/>
      <c r="N209" s="65"/>
      <c r="O209" s="65" t="s">
        <v>111</v>
      </c>
      <c r="P209" s="65"/>
      <c r="Q209" s="65"/>
      <c r="R209" s="65"/>
      <c r="S209" s="65" t="s">
        <v>111</v>
      </c>
      <c r="T209" s="65">
        <v>50</v>
      </c>
    </row>
    <row r="210" spans="1:20" ht="12.75" customHeight="1" x14ac:dyDescent="0.25">
      <c r="A210" s="88">
        <v>205</v>
      </c>
      <c r="B210" s="62" t="s">
        <v>293</v>
      </c>
      <c r="C210" s="62" t="s">
        <v>109</v>
      </c>
      <c r="D210" s="67" t="s">
        <v>313</v>
      </c>
      <c r="E210" s="65"/>
      <c r="F210" s="65"/>
      <c r="G210" s="65" t="s">
        <v>111</v>
      </c>
      <c r="H210" s="65"/>
      <c r="I210" s="65"/>
      <c r="J210" s="65"/>
      <c r="K210" s="65" t="s">
        <v>111</v>
      </c>
      <c r="L210" s="65">
        <v>50</v>
      </c>
      <c r="M210" s="65" t="s">
        <v>111</v>
      </c>
      <c r="N210" s="65"/>
      <c r="O210" s="65"/>
      <c r="P210" s="65"/>
      <c r="Q210" s="65"/>
      <c r="R210" s="65" t="s">
        <v>111</v>
      </c>
      <c r="S210" s="65"/>
      <c r="T210" s="65">
        <v>50</v>
      </c>
    </row>
    <row r="211" spans="1:20" ht="12.75" customHeight="1" x14ac:dyDescent="0.25">
      <c r="A211" s="88">
        <v>206</v>
      </c>
      <c r="B211" s="62" t="s">
        <v>293</v>
      </c>
      <c r="C211" s="62" t="s">
        <v>122</v>
      </c>
      <c r="D211" s="67" t="s">
        <v>302</v>
      </c>
      <c r="E211" s="65"/>
      <c r="F211" s="65"/>
      <c r="G211" s="65" t="s">
        <v>111</v>
      </c>
      <c r="H211" s="65"/>
      <c r="I211" s="65"/>
      <c r="J211" s="65"/>
      <c r="K211" s="65" t="s">
        <v>111</v>
      </c>
      <c r="L211" s="65">
        <v>50</v>
      </c>
      <c r="M211" s="65" t="s">
        <v>111</v>
      </c>
      <c r="N211" s="65"/>
      <c r="O211" s="65"/>
      <c r="P211" s="65"/>
      <c r="Q211" s="65"/>
      <c r="R211" s="65" t="s">
        <v>111</v>
      </c>
      <c r="S211" s="65"/>
      <c r="T211" s="65">
        <v>50</v>
      </c>
    </row>
    <row r="212" spans="1:20" ht="12.75" customHeight="1" x14ac:dyDescent="0.25">
      <c r="A212" s="88">
        <v>207</v>
      </c>
      <c r="B212" s="62" t="s">
        <v>293</v>
      </c>
      <c r="C212" s="62" t="s">
        <v>122</v>
      </c>
      <c r="D212" s="67" t="s">
        <v>314</v>
      </c>
      <c r="E212" s="65"/>
      <c r="F212" s="65"/>
      <c r="G212" s="65" t="s">
        <v>111</v>
      </c>
      <c r="H212" s="65"/>
      <c r="I212" s="65"/>
      <c r="J212" s="65"/>
      <c r="K212" s="65" t="s">
        <v>111</v>
      </c>
      <c r="L212" s="65">
        <v>50</v>
      </c>
      <c r="M212" s="65" t="s">
        <v>111</v>
      </c>
      <c r="N212" s="65"/>
      <c r="O212" s="65"/>
      <c r="P212" s="65"/>
      <c r="Q212" s="65"/>
      <c r="R212" s="65" t="s">
        <v>111</v>
      </c>
      <c r="S212" s="65"/>
      <c r="T212" s="65">
        <v>50</v>
      </c>
    </row>
    <row r="213" spans="1:20" ht="12.75" customHeight="1" x14ac:dyDescent="0.25">
      <c r="A213" s="88">
        <v>208</v>
      </c>
      <c r="B213" s="62" t="s">
        <v>293</v>
      </c>
      <c r="C213" s="62" t="s">
        <v>122</v>
      </c>
      <c r="D213" s="67" t="s">
        <v>315</v>
      </c>
      <c r="E213" s="65"/>
      <c r="F213" s="65"/>
      <c r="G213" s="65" t="s">
        <v>111</v>
      </c>
      <c r="H213" s="65"/>
      <c r="I213" s="65"/>
      <c r="J213" s="65"/>
      <c r="K213" s="65" t="s">
        <v>111</v>
      </c>
      <c r="L213" s="65">
        <v>50</v>
      </c>
      <c r="M213" s="65" t="s">
        <v>111</v>
      </c>
      <c r="N213" s="65"/>
      <c r="O213" s="65"/>
      <c r="P213" s="65"/>
      <c r="Q213" s="65"/>
      <c r="R213" s="65" t="s">
        <v>111</v>
      </c>
      <c r="S213" s="65"/>
      <c r="T213" s="65">
        <v>50</v>
      </c>
    </row>
    <row r="214" spans="1:20" x14ac:dyDescent="0.25">
      <c r="A214" s="285" t="s">
        <v>316</v>
      </c>
      <c r="B214" s="285"/>
      <c r="C214" s="285"/>
      <c r="D214" s="285"/>
      <c r="E214" s="89">
        <v>22</v>
      </c>
      <c r="F214" s="89">
        <v>106</v>
      </c>
      <c r="G214" s="89">
        <v>127</v>
      </c>
      <c r="H214" s="89">
        <v>88</v>
      </c>
      <c r="I214" s="89">
        <v>4</v>
      </c>
      <c r="J214" s="89">
        <v>20</v>
      </c>
      <c r="K214" s="89">
        <v>131</v>
      </c>
      <c r="L214" s="89"/>
      <c r="M214" s="89">
        <v>68</v>
      </c>
      <c r="N214" s="89">
        <v>72</v>
      </c>
      <c r="O214" s="89">
        <v>11</v>
      </c>
      <c r="P214" s="89">
        <v>54</v>
      </c>
      <c r="Q214" s="89">
        <v>14</v>
      </c>
      <c r="R214" s="89">
        <v>69</v>
      </c>
      <c r="S214" s="89">
        <v>14</v>
      </c>
      <c r="T214" s="89"/>
    </row>
    <row r="215" spans="1:20" x14ac:dyDescent="0.25">
      <c r="A215" s="285" t="s">
        <v>14</v>
      </c>
      <c r="B215" s="285"/>
      <c r="C215" s="285"/>
      <c r="D215" s="285"/>
      <c r="E215" s="90">
        <f>SUM(E214/208*100)</f>
        <v>10.576923076923077</v>
      </c>
      <c r="F215" s="90">
        <f t="shared" ref="F215:K215" si="0">SUM(F214/208*100)</f>
        <v>50.96153846153846</v>
      </c>
      <c r="G215" s="90">
        <f t="shared" si="0"/>
        <v>61.057692307692314</v>
      </c>
      <c r="H215" s="90">
        <f t="shared" si="0"/>
        <v>42.307692307692307</v>
      </c>
      <c r="I215" s="90">
        <f t="shared" si="0"/>
        <v>1.9230769230769231</v>
      </c>
      <c r="J215" s="90">
        <f t="shared" si="0"/>
        <v>9.6153846153846168</v>
      </c>
      <c r="K215" s="90">
        <f t="shared" si="0"/>
        <v>62.980769230769226</v>
      </c>
      <c r="L215" s="89"/>
      <c r="M215" s="90">
        <f t="shared" ref="M215:S215" si="1">SUM(M214/208*100)</f>
        <v>32.692307692307693</v>
      </c>
      <c r="N215" s="90">
        <f t="shared" si="1"/>
        <v>34.615384615384613</v>
      </c>
      <c r="O215" s="90">
        <f t="shared" si="1"/>
        <v>5.2884615384615383</v>
      </c>
      <c r="P215" s="90">
        <f t="shared" si="1"/>
        <v>25.961538461538463</v>
      </c>
      <c r="Q215" s="90">
        <f t="shared" si="1"/>
        <v>6.7307692307692308</v>
      </c>
      <c r="R215" s="90">
        <f t="shared" si="1"/>
        <v>33.17307692307692</v>
      </c>
      <c r="S215" s="90">
        <f t="shared" si="1"/>
        <v>6.7307692307692308</v>
      </c>
      <c r="T215" s="89"/>
    </row>
    <row r="216" spans="1:20" x14ac:dyDescent="0.25">
      <c r="A216" s="285" t="s">
        <v>317</v>
      </c>
      <c r="B216" s="285"/>
      <c r="C216" s="285"/>
      <c r="D216" s="285"/>
      <c r="E216" s="89"/>
      <c r="F216" s="89"/>
      <c r="G216" s="89"/>
      <c r="H216" s="89"/>
      <c r="I216" s="89"/>
      <c r="J216" s="89"/>
      <c r="K216" s="89"/>
      <c r="L216" s="90">
        <f>AVERAGE(L6:L213)</f>
        <v>59.73557692307692</v>
      </c>
      <c r="M216" s="89"/>
      <c r="N216" s="89"/>
      <c r="O216" s="89"/>
      <c r="P216" s="89"/>
      <c r="Q216" s="89"/>
      <c r="R216" s="89"/>
      <c r="S216" s="89"/>
      <c r="T216" s="89">
        <f>AVERAGE(T6:T213)</f>
        <v>40.45893719806763</v>
      </c>
    </row>
    <row r="217" spans="1:20" x14ac:dyDescent="0.25">
      <c r="A217" s="91"/>
      <c r="B217" s="91"/>
      <c r="C217" s="91"/>
      <c r="D217" s="92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</row>
    <row r="218" spans="1:20" x14ac:dyDescent="0.25">
      <c r="A218" s="91"/>
      <c r="B218" s="91"/>
      <c r="C218" s="91"/>
      <c r="D218" s="92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</row>
  </sheetData>
  <mergeCells count="20">
    <mergeCell ref="A1:T1"/>
    <mergeCell ref="A2:A5"/>
    <mergeCell ref="B2:B5"/>
    <mergeCell ref="C2:C5"/>
    <mergeCell ref="D2:D5"/>
    <mergeCell ref="E2:L3"/>
    <mergeCell ref="M2:T3"/>
    <mergeCell ref="A214:D214"/>
    <mergeCell ref="A215:D215"/>
    <mergeCell ref="A216:D216"/>
    <mergeCell ref="U2:V2"/>
    <mergeCell ref="U3:V3"/>
    <mergeCell ref="E4:G4"/>
    <mergeCell ref="H4:K4"/>
    <mergeCell ref="L4:L5"/>
    <mergeCell ref="M4:O4"/>
    <mergeCell ref="P4:S4"/>
    <mergeCell ref="T4:T5"/>
    <mergeCell ref="U4:U5"/>
    <mergeCell ref="V4:V5"/>
  </mergeCells>
  <pageMargins left="0.7" right="0.7" top="0.75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opLeftCell="A32" workbookViewId="0">
      <selection sqref="A1:T34"/>
    </sheetView>
  </sheetViews>
  <sheetFormatPr defaultRowHeight="15" x14ac:dyDescent="0.25"/>
  <cols>
    <col min="1" max="1" width="4" customWidth="1"/>
    <col min="2" max="2" width="17" customWidth="1"/>
    <col min="3" max="3" width="7.140625" customWidth="1"/>
    <col min="4" max="4" width="34.7109375" customWidth="1"/>
    <col min="5" max="20" width="4.7109375" customWidth="1"/>
    <col min="257" max="257" width="6" customWidth="1"/>
    <col min="258" max="258" width="20" customWidth="1"/>
    <col min="259" max="259" width="7.140625" customWidth="1"/>
    <col min="260" max="260" width="36.5703125" customWidth="1"/>
    <col min="261" max="267" width="5.7109375" customWidth="1"/>
    <col min="268" max="268" width="8.140625" customWidth="1"/>
    <col min="269" max="275" width="5.7109375" customWidth="1"/>
    <col min="276" max="276" width="7.7109375" customWidth="1"/>
    <col min="513" max="513" width="6" customWidth="1"/>
    <col min="514" max="514" width="20" customWidth="1"/>
    <col min="515" max="515" width="7.140625" customWidth="1"/>
    <col min="516" max="516" width="36.5703125" customWidth="1"/>
    <col min="517" max="523" width="5.7109375" customWidth="1"/>
    <col min="524" max="524" width="8.140625" customWidth="1"/>
    <col min="525" max="531" width="5.7109375" customWidth="1"/>
    <col min="532" max="532" width="7.7109375" customWidth="1"/>
    <col min="769" max="769" width="6" customWidth="1"/>
    <col min="770" max="770" width="20" customWidth="1"/>
    <col min="771" max="771" width="7.140625" customWidth="1"/>
    <col min="772" max="772" width="36.5703125" customWidth="1"/>
    <col min="773" max="779" width="5.7109375" customWidth="1"/>
    <col min="780" max="780" width="8.140625" customWidth="1"/>
    <col min="781" max="787" width="5.7109375" customWidth="1"/>
    <col min="788" max="788" width="7.7109375" customWidth="1"/>
    <col min="1025" max="1025" width="6" customWidth="1"/>
    <col min="1026" max="1026" width="20" customWidth="1"/>
    <col min="1027" max="1027" width="7.140625" customWidth="1"/>
    <col min="1028" max="1028" width="36.5703125" customWidth="1"/>
    <col min="1029" max="1035" width="5.7109375" customWidth="1"/>
    <col min="1036" max="1036" width="8.140625" customWidth="1"/>
    <col min="1037" max="1043" width="5.7109375" customWidth="1"/>
    <col min="1044" max="1044" width="7.7109375" customWidth="1"/>
    <col min="1281" max="1281" width="6" customWidth="1"/>
    <col min="1282" max="1282" width="20" customWidth="1"/>
    <col min="1283" max="1283" width="7.140625" customWidth="1"/>
    <col min="1284" max="1284" width="36.5703125" customWidth="1"/>
    <col min="1285" max="1291" width="5.7109375" customWidth="1"/>
    <col min="1292" max="1292" width="8.140625" customWidth="1"/>
    <col min="1293" max="1299" width="5.7109375" customWidth="1"/>
    <col min="1300" max="1300" width="7.7109375" customWidth="1"/>
    <col min="1537" max="1537" width="6" customWidth="1"/>
    <col min="1538" max="1538" width="20" customWidth="1"/>
    <col min="1539" max="1539" width="7.140625" customWidth="1"/>
    <col min="1540" max="1540" width="36.5703125" customWidth="1"/>
    <col min="1541" max="1547" width="5.7109375" customWidth="1"/>
    <col min="1548" max="1548" width="8.140625" customWidth="1"/>
    <col min="1549" max="1555" width="5.7109375" customWidth="1"/>
    <col min="1556" max="1556" width="7.7109375" customWidth="1"/>
    <col min="1793" max="1793" width="6" customWidth="1"/>
    <col min="1794" max="1794" width="20" customWidth="1"/>
    <col min="1795" max="1795" width="7.140625" customWidth="1"/>
    <col min="1796" max="1796" width="36.5703125" customWidth="1"/>
    <col min="1797" max="1803" width="5.7109375" customWidth="1"/>
    <col min="1804" max="1804" width="8.140625" customWidth="1"/>
    <col min="1805" max="1811" width="5.7109375" customWidth="1"/>
    <col min="1812" max="1812" width="7.7109375" customWidth="1"/>
    <col min="2049" max="2049" width="6" customWidth="1"/>
    <col min="2050" max="2050" width="20" customWidth="1"/>
    <col min="2051" max="2051" width="7.140625" customWidth="1"/>
    <col min="2052" max="2052" width="36.5703125" customWidth="1"/>
    <col min="2053" max="2059" width="5.7109375" customWidth="1"/>
    <col min="2060" max="2060" width="8.140625" customWidth="1"/>
    <col min="2061" max="2067" width="5.7109375" customWidth="1"/>
    <col min="2068" max="2068" width="7.7109375" customWidth="1"/>
    <col min="2305" max="2305" width="6" customWidth="1"/>
    <col min="2306" max="2306" width="20" customWidth="1"/>
    <col min="2307" max="2307" width="7.140625" customWidth="1"/>
    <col min="2308" max="2308" width="36.5703125" customWidth="1"/>
    <col min="2309" max="2315" width="5.7109375" customWidth="1"/>
    <col min="2316" max="2316" width="8.140625" customWidth="1"/>
    <col min="2317" max="2323" width="5.7109375" customWidth="1"/>
    <col min="2324" max="2324" width="7.7109375" customWidth="1"/>
    <col min="2561" max="2561" width="6" customWidth="1"/>
    <col min="2562" max="2562" width="20" customWidth="1"/>
    <col min="2563" max="2563" width="7.140625" customWidth="1"/>
    <col min="2564" max="2564" width="36.5703125" customWidth="1"/>
    <col min="2565" max="2571" width="5.7109375" customWidth="1"/>
    <col min="2572" max="2572" width="8.140625" customWidth="1"/>
    <col min="2573" max="2579" width="5.7109375" customWidth="1"/>
    <col min="2580" max="2580" width="7.7109375" customWidth="1"/>
    <col min="2817" max="2817" width="6" customWidth="1"/>
    <col min="2818" max="2818" width="20" customWidth="1"/>
    <col min="2819" max="2819" width="7.140625" customWidth="1"/>
    <col min="2820" max="2820" width="36.5703125" customWidth="1"/>
    <col min="2821" max="2827" width="5.7109375" customWidth="1"/>
    <col min="2828" max="2828" width="8.140625" customWidth="1"/>
    <col min="2829" max="2835" width="5.7109375" customWidth="1"/>
    <col min="2836" max="2836" width="7.7109375" customWidth="1"/>
    <col min="3073" max="3073" width="6" customWidth="1"/>
    <col min="3074" max="3074" width="20" customWidth="1"/>
    <col min="3075" max="3075" width="7.140625" customWidth="1"/>
    <col min="3076" max="3076" width="36.5703125" customWidth="1"/>
    <col min="3077" max="3083" width="5.7109375" customWidth="1"/>
    <col min="3084" max="3084" width="8.140625" customWidth="1"/>
    <col min="3085" max="3091" width="5.7109375" customWidth="1"/>
    <col min="3092" max="3092" width="7.7109375" customWidth="1"/>
    <col min="3329" max="3329" width="6" customWidth="1"/>
    <col min="3330" max="3330" width="20" customWidth="1"/>
    <col min="3331" max="3331" width="7.140625" customWidth="1"/>
    <col min="3332" max="3332" width="36.5703125" customWidth="1"/>
    <col min="3333" max="3339" width="5.7109375" customWidth="1"/>
    <col min="3340" max="3340" width="8.140625" customWidth="1"/>
    <col min="3341" max="3347" width="5.7109375" customWidth="1"/>
    <col min="3348" max="3348" width="7.7109375" customWidth="1"/>
    <col min="3585" max="3585" width="6" customWidth="1"/>
    <col min="3586" max="3586" width="20" customWidth="1"/>
    <col min="3587" max="3587" width="7.140625" customWidth="1"/>
    <col min="3588" max="3588" width="36.5703125" customWidth="1"/>
    <col min="3589" max="3595" width="5.7109375" customWidth="1"/>
    <col min="3596" max="3596" width="8.140625" customWidth="1"/>
    <col min="3597" max="3603" width="5.7109375" customWidth="1"/>
    <col min="3604" max="3604" width="7.7109375" customWidth="1"/>
    <col min="3841" max="3841" width="6" customWidth="1"/>
    <col min="3842" max="3842" width="20" customWidth="1"/>
    <col min="3843" max="3843" width="7.140625" customWidth="1"/>
    <col min="3844" max="3844" width="36.5703125" customWidth="1"/>
    <col min="3845" max="3851" width="5.7109375" customWidth="1"/>
    <col min="3852" max="3852" width="8.140625" customWidth="1"/>
    <col min="3853" max="3859" width="5.7109375" customWidth="1"/>
    <col min="3860" max="3860" width="7.7109375" customWidth="1"/>
    <col min="4097" max="4097" width="6" customWidth="1"/>
    <col min="4098" max="4098" width="20" customWidth="1"/>
    <col min="4099" max="4099" width="7.140625" customWidth="1"/>
    <col min="4100" max="4100" width="36.5703125" customWidth="1"/>
    <col min="4101" max="4107" width="5.7109375" customWidth="1"/>
    <col min="4108" max="4108" width="8.140625" customWidth="1"/>
    <col min="4109" max="4115" width="5.7109375" customWidth="1"/>
    <col min="4116" max="4116" width="7.7109375" customWidth="1"/>
    <col min="4353" max="4353" width="6" customWidth="1"/>
    <col min="4354" max="4354" width="20" customWidth="1"/>
    <col min="4355" max="4355" width="7.140625" customWidth="1"/>
    <col min="4356" max="4356" width="36.5703125" customWidth="1"/>
    <col min="4357" max="4363" width="5.7109375" customWidth="1"/>
    <col min="4364" max="4364" width="8.140625" customWidth="1"/>
    <col min="4365" max="4371" width="5.7109375" customWidth="1"/>
    <col min="4372" max="4372" width="7.7109375" customWidth="1"/>
    <col min="4609" max="4609" width="6" customWidth="1"/>
    <col min="4610" max="4610" width="20" customWidth="1"/>
    <col min="4611" max="4611" width="7.140625" customWidth="1"/>
    <col min="4612" max="4612" width="36.5703125" customWidth="1"/>
    <col min="4613" max="4619" width="5.7109375" customWidth="1"/>
    <col min="4620" max="4620" width="8.140625" customWidth="1"/>
    <col min="4621" max="4627" width="5.7109375" customWidth="1"/>
    <col min="4628" max="4628" width="7.7109375" customWidth="1"/>
    <col min="4865" max="4865" width="6" customWidth="1"/>
    <col min="4866" max="4866" width="20" customWidth="1"/>
    <col min="4867" max="4867" width="7.140625" customWidth="1"/>
    <col min="4868" max="4868" width="36.5703125" customWidth="1"/>
    <col min="4869" max="4875" width="5.7109375" customWidth="1"/>
    <col min="4876" max="4876" width="8.140625" customWidth="1"/>
    <col min="4877" max="4883" width="5.7109375" customWidth="1"/>
    <col min="4884" max="4884" width="7.7109375" customWidth="1"/>
    <col min="5121" max="5121" width="6" customWidth="1"/>
    <col min="5122" max="5122" width="20" customWidth="1"/>
    <col min="5123" max="5123" width="7.140625" customWidth="1"/>
    <col min="5124" max="5124" width="36.5703125" customWidth="1"/>
    <col min="5125" max="5131" width="5.7109375" customWidth="1"/>
    <col min="5132" max="5132" width="8.140625" customWidth="1"/>
    <col min="5133" max="5139" width="5.7109375" customWidth="1"/>
    <col min="5140" max="5140" width="7.7109375" customWidth="1"/>
    <col min="5377" max="5377" width="6" customWidth="1"/>
    <col min="5378" max="5378" width="20" customWidth="1"/>
    <col min="5379" max="5379" width="7.140625" customWidth="1"/>
    <col min="5380" max="5380" width="36.5703125" customWidth="1"/>
    <col min="5381" max="5387" width="5.7109375" customWidth="1"/>
    <col min="5388" max="5388" width="8.140625" customWidth="1"/>
    <col min="5389" max="5395" width="5.7109375" customWidth="1"/>
    <col min="5396" max="5396" width="7.7109375" customWidth="1"/>
    <col min="5633" max="5633" width="6" customWidth="1"/>
    <col min="5634" max="5634" width="20" customWidth="1"/>
    <col min="5635" max="5635" width="7.140625" customWidth="1"/>
    <col min="5636" max="5636" width="36.5703125" customWidth="1"/>
    <col min="5637" max="5643" width="5.7109375" customWidth="1"/>
    <col min="5644" max="5644" width="8.140625" customWidth="1"/>
    <col min="5645" max="5651" width="5.7109375" customWidth="1"/>
    <col min="5652" max="5652" width="7.7109375" customWidth="1"/>
    <col min="5889" max="5889" width="6" customWidth="1"/>
    <col min="5890" max="5890" width="20" customWidth="1"/>
    <col min="5891" max="5891" width="7.140625" customWidth="1"/>
    <col min="5892" max="5892" width="36.5703125" customWidth="1"/>
    <col min="5893" max="5899" width="5.7109375" customWidth="1"/>
    <col min="5900" max="5900" width="8.140625" customWidth="1"/>
    <col min="5901" max="5907" width="5.7109375" customWidth="1"/>
    <col min="5908" max="5908" width="7.7109375" customWidth="1"/>
    <col min="6145" max="6145" width="6" customWidth="1"/>
    <col min="6146" max="6146" width="20" customWidth="1"/>
    <col min="6147" max="6147" width="7.140625" customWidth="1"/>
    <col min="6148" max="6148" width="36.5703125" customWidth="1"/>
    <col min="6149" max="6155" width="5.7109375" customWidth="1"/>
    <col min="6156" max="6156" width="8.140625" customWidth="1"/>
    <col min="6157" max="6163" width="5.7109375" customWidth="1"/>
    <col min="6164" max="6164" width="7.7109375" customWidth="1"/>
    <col min="6401" max="6401" width="6" customWidth="1"/>
    <col min="6402" max="6402" width="20" customWidth="1"/>
    <col min="6403" max="6403" width="7.140625" customWidth="1"/>
    <col min="6404" max="6404" width="36.5703125" customWidth="1"/>
    <col min="6405" max="6411" width="5.7109375" customWidth="1"/>
    <col min="6412" max="6412" width="8.140625" customWidth="1"/>
    <col min="6413" max="6419" width="5.7109375" customWidth="1"/>
    <col min="6420" max="6420" width="7.7109375" customWidth="1"/>
    <col min="6657" max="6657" width="6" customWidth="1"/>
    <col min="6658" max="6658" width="20" customWidth="1"/>
    <col min="6659" max="6659" width="7.140625" customWidth="1"/>
    <col min="6660" max="6660" width="36.5703125" customWidth="1"/>
    <col min="6661" max="6667" width="5.7109375" customWidth="1"/>
    <col min="6668" max="6668" width="8.140625" customWidth="1"/>
    <col min="6669" max="6675" width="5.7109375" customWidth="1"/>
    <col min="6676" max="6676" width="7.7109375" customWidth="1"/>
    <col min="6913" max="6913" width="6" customWidth="1"/>
    <col min="6914" max="6914" width="20" customWidth="1"/>
    <col min="6915" max="6915" width="7.140625" customWidth="1"/>
    <col min="6916" max="6916" width="36.5703125" customWidth="1"/>
    <col min="6917" max="6923" width="5.7109375" customWidth="1"/>
    <col min="6924" max="6924" width="8.140625" customWidth="1"/>
    <col min="6925" max="6931" width="5.7109375" customWidth="1"/>
    <col min="6932" max="6932" width="7.7109375" customWidth="1"/>
    <col min="7169" max="7169" width="6" customWidth="1"/>
    <col min="7170" max="7170" width="20" customWidth="1"/>
    <col min="7171" max="7171" width="7.140625" customWidth="1"/>
    <col min="7172" max="7172" width="36.5703125" customWidth="1"/>
    <col min="7173" max="7179" width="5.7109375" customWidth="1"/>
    <col min="7180" max="7180" width="8.140625" customWidth="1"/>
    <col min="7181" max="7187" width="5.7109375" customWidth="1"/>
    <col min="7188" max="7188" width="7.7109375" customWidth="1"/>
    <col min="7425" max="7425" width="6" customWidth="1"/>
    <col min="7426" max="7426" width="20" customWidth="1"/>
    <col min="7427" max="7427" width="7.140625" customWidth="1"/>
    <col min="7428" max="7428" width="36.5703125" customWidth="1"/>
    <col min="7429" max="7435" width="5.7109375" customWidth="1"/>
    <col min="7436" max="7436" width="8.140625" customWidth="1"/>
    <col min="7437" max="7443" width="5.7109375" customWidth="1"/>
    <col min="7444" max="7444" width="7.7109375" customWidth="1"/>
    <col min="7681" max="7681" width="6" customWidth="1"/>
    <col min="7682" max="7682" width="20" customWidth="1"/>
    <col min="7683" max="7683" width="7.140625" customWidth="1"/>
    <col min="7684" max="7684" width="36.5703125" customWidth="1"/>
    <col min="7685" max="7691" width="5.7109375" customWidth="1"/>
    <col min="7692" max="7692" width="8.140625" customWidth="1"/>
    <col min="7693" max="7699" width="5.7109375" customWidth="1"/>
    <col min="7700" max="7700" width="7.7109375" customWidth="1"/>
    <col min="7937" max="7937" width="6" customWidth="1"/>
    <col min="7938" max="7938" width="20" customWidth="1"/>
    <col min="7939" max="7939" width="7.140625" customWidth="1"/>
    <col min="7940" max="7940" width="36.5703125" customWidth="1"/>
    <col min="7941" max="7947" width="5.7109375" customWidth="1"/>
    <col min="7948" max="7948" width="8.140625" customWidth="1"/>
    <col min="7949" max="7955" width="5.7109375" customWidth="1"/>
    <col min="7956" max="7956" width="7.7109375" customWidth="1"/>
    <col min="8193" max="8193" width="6" customWidth="1"/>
    <col min="8194" max="8194" width="20" customWidth="1"/>
    <col min="8195" max="8195" width="7.140625" customWidth="1"/>
    <col min="8196" max="8196" width="36.5703125" customWidth="1"/>
    <col min="8197" max="8203" width="5.7109375" customWidth="1"/>
    <col min="8204" max="8204" width="8.140625" customWidth="1"/>
    <col min="8205" max="8211" width="5.7109375" customWidth="1"/>
    <col min="8212" max="8212" width="7.7109375" customWidth="1"/>
    <col min="8449" max="8449" width="6" customWidth="1"/>
    <col min="8450" max="8450" width="20" customWidth="1"/>
    <col min="8451" max="8451" width="7.140625" customWidth="1"/>
    <col min="8452" max="8452" width="36.5703125" customWidth="1"/>
    <col min="8453" max="8459" width="5.7109375" customWidth="1"/>
    <col min="8460" max="8460" width="8.140625" customWidth="1"/>
    <col min="8461" max="8467" width="5.7109375" customWidth="1"/>
    <col min="8468" max="8468" width="7.7109375" customWidth="1"/>
    <col min="8705" max="8705" width="6" customWidth="1"/>
    <col min="8706" max="8706" width="20" customWidth="1"/>
    <col min="8707" max="8707" width="7.140625" customWidth="1"/>
    <col min="8708" max="8708" width="36.5703125" customWidth="1"/>
    <col min="8709" max="8715" width="5.7109375" customWidth="1"/>
    <col min="8716" max="8716" width="8.140625" customWidth="1"/>
    <col min="8717" max="8723" width="5.7109375" customWidth="1"/>
    <col min="8724" max="8724" width="7.7109375" customWidth="1"/>
    <col min="8961" max="8961" width="6" customWidth="1"/>
    <col min="8962" max="8962" width="20" customWidth="1"/>
    <col min="8963" max="8963" width="7.140625" customWidth="1"/>
    <col min="8964" max="8964" width="36.5703125" customWidth="1"/>
    <col min="8965" max="8971" width="5.7109375" customWidth="1"/>
    <col min="8972" max="8972" width="8.140625" customWidth="1"/>
    <col min="8973" max="8979" width="5.7109375" customWidth="1"/>
    <col min="8980" max="8980" width="7.7109375" customWidth="1"/>
    <col min="9217" max="9217" width="6" customWidth="1"/>
    <col min="9218" max="9218" width="20" customWidth="1"/>
    <col min="9219" max="9219" width="7.140625" customWidth="1"/>
    <col min="9220" max="9220" width="36.5703125" customWidth="1"/>
    <col min="9221" max="9227" width="5.7109375" customWidth="1"/>
    <col min="9228" max="9228" width="8.140625" customWidth="1"/>
    <col min="9229" max="9235" width="5.7109375" customWidth="1"/>
    <col min="9236" max="9236" width="7.7109375" customWidth="1"/>
    <col min="9473" max="9473" width="6" customWidth="1"/>
    <col min="9474" max="9474" width="20" customWidth="1"/>
    <col min="9475" max="9475" width="7.140625" customWidth="1"/>
    <col min="9476" max="9476" width="36.5703125" customWidth="1"/>
    <col min="9477" max="9483" width="5.7109375" customWidth="1"/>
    <col min="9484" max="9484" width="8.140625" customWidth="1"/>
    <col min="9485" max="9491" width="5.7109375" customWidth="1"/>
    <col min="9492" max="9492" width="7.7109375" customWidth="1"/>
    <col min="9729" max="9729" width="6" customWidth="1"/>
    <col min="9730" max="9730" width="20" customWidth="1"/>
    <col min="9731" max="9731" width="7.140625" customWidth="1"/>
    <col min="9732" max="9732" width="36.5703125" customWidth="1"/>
    <col min="9733" max="9739" width="5.7109375" customWidth="1"/>
    <col min="9740" max="9740" width="8.140625" customWidth="1"/>
    <col min="9741" max="9747" width="5.7109375" customWidth="1"/>
    <col min="9748" max="9748" width="7.7109375" customWidth="1"/>
    <col min="9985" max="9985" width="6" customWidth="1"/>
    <col min="9986" max="9986" width="20" customWidth="1"/>
    <col min="9987" max="9987" width="7.140625" customWidth="1"/>
    <col min="9988" max="9988" width="36.5703125" customWidth="1"/>
    <col min="9989" max="9995" width="5.7109375" customWidth="1"/>
    <col min="9996" max="9996" width="8.140625" customWidth="1"/>
    <col min="9997" max="10003" width="5.7109375" customWidth="1"/>
    <col min="10004" max="10004" width="7.7109375" customWidth="1"/>
    <col min="10241" max="10241" width="6" customWidth="1"/>
    <col min="10242" max="10242" width="20" customWidth="1"/>
    <col min="10243" max="10243" width="7.140625" customWidth="1"/>
    <col min="10244" max="10244" width="36.5703125" customWidth="1"/>
    <col min="10245" max="10251" width="5.7109375" customWidth="1"/>
    <col min="10252" max="10252" width="8.140625" customWidth="1"/>
    <col min="10253" max="10259" width="5.7109375" customWidth="1"/>
    <col min="10260" max="10260" width="7.7109375" customWidth="1"/>
    <col min="10497" max="10497" width="6" customWidth="1"/>
    <col min="10498" max="10498" width="20" customWidth="1"/>
    <col min="10499" max="10499" width="7.140625" customWidth="1"/>
    <col min="10500" max="10500" width="36.5703125" customWidth="1"/>
    <col min="10501" max="10507" width="5.7109375" customWidth="1"/>
    <col min="10508" max="10508" width="8.140625" customWidth="1"/>
    <col min="10509" max="10515" width="5.7109375" customWidth="1"/>
    <col min="10516" max="10516" width="7.7109375" customWidth="1"/>
    <col min="10753" max="10753" width="6" customWidth="1"/>
    <col min="10754" max="10754" width="20" customWidth="1"/>
    <col min="10755" max="10755" width="7.140625" customWidth="1"/>
    <col min="10756" max="10756" width="36.5703125" customWidth="1"/>
    <col min="10757" max="10763" width="5.7109375" customWidth="1"/>
    <col min="10764" max="10764" width="8.140625" customWidth="1"/>
    <col min="10765" max="10771" width="5.7109375" customWidth="1"/>
    <col min="10772" max="10772" width="7.7109375" customWidth="1"/>
    <col min="11009" max="11009" width="6" customWidth="1"/>
    <col min="11010" max="11010" width="20" customWidth="1"/>
    <col min="11011" max="11011" width="7.140625" customWidth="1"/>
    <col min="11012" max="11012" width="36.5703125" customWidth="1"/>
    <col min="11013" max="11019" width="5.7109375" customWidth="1"/>
    <col min="11020" max="11020" width="8.140625" customWidth="1"/>
    <col min="11021" max="11027" width="5.7109375" customWidth="1"/>
    <col min="11028" max="11028" width="7.7109375" customWidth="1"/>
    <col min="11265" max="11265" width="6" customWidth="1"/>
    <col min="11266" max="11266" width="20" customWidth="1"/>
    <col min="11267" max="11267" width="7.140625" customWidth="1"/>
    <col min="11268" max="11268" width="36.5703125" customWidth="1"/>
    <col min="11269" max="11275" width="5.7109375" customWidth="1"/>
    <col min="11276" max="11276" width="8.140625" customWidth="1"/>
    <col min="11277" max="11283" width="5.7109375" customWidth="1"/>
    <col min="11284" max="11284" width="7.7109375" customWidth="1"/>
    <col min="11521" max="11521" width="6" customWidth="1"/>
    <col min="11522" max="11522" width="20" customWidth="1"/>
    <col min="11523" max="11523" width="7.140625" customWidth="1"/>
    <col min="11524" max="11524" width="36.5703125" customWidth="1"/>
    <col min="11525" max="11531" width="5.7109375" customWidth="1"/>
    <col min="11532" max="11532" width="8.140625" customWidth="1"/>
    <col min="11533" max="11539" width="5.7109375" customWidth="1"/>
    <col min="11540" max="11540" width="7.7109375" customWidth="1"/>
    <col min="11777" max="11777" width="6" customWidth="1"/>
    <col min="11778" max="11778" width="20" customWidth="1"/>
    <col min="11779" max="11779" width="7.140625" customWidth="1"/>
    <col min="11780" max="11780" width="36.5703125" customWidth="1"/>
    <col min="11781" max="11787" width="5.7109375" customWidth="1"/>
    <col min="11788" max="11788" width="8.140625" customWidth="1"/>
    <col min="11789" max="11795" width="5.7109375" customWidth="1"/>
    <col min="11796" max="11796" width="7.7109375" customWidth="1"/>
    <col min="12033" max="12033" width="6" customWidth="1"/>
    <col min="12034" max="12034" width="20" customWidth="1"/>
    <col min="12035" max="12035" width="7.140625" customWidth="1"/>
    <col min="12036" max="12036" width="36.5703125" customWidth="1"/>
    <col min="12037" max="12043" width="5.7109375" customWidth="1"/>
    <col min="12044" max="12044" width="8.140625" customWidth="1"/>
    <col min="12045" max="12051" width="5.7109375" customWidth="1"/>
    <col min="12052" max="12052" width="7.7109375" customWidth="1"/>
    <col min="12289" max="12289" width="6" customWidth="1"/>
    <col min="12290" max="12290" width="20" customWidth="1"/>
    <col min="12291" max="12291" width="7.140625" customWidth="1"/>
    <col min="12292" max="12292" width="36.5703125" customWidth="1"/>
    <col min="12293" max="12299" width="5.7109375" customWidth="1"/>
    <col min="12300" max="12300" width="8.140625" customWidth="1"/>
    <col min="12301" max="12307" width="5.7109375" customWidth="1"/>
    <col min="12308" max="12308" width="7.7109375" customWidth="1"/>
    <col min="12545" max="12545" width="6" customWidth="1"/>
    <col min="12546" max="12546" width="20" customWidth="1"/>
    <col min="12547" max="12547" width="7.140625" customWidth="1"/>
    <col min="12548" max="12548" width="36.5703125" customWidth="1"/>
    <col min="12549" max="12555" width="5.7109375" customWidth="1"/>
    <col min="12556" max="12556" width="8.140625" customWidth="1"/>
    <col min="12557" max="12563" width="5.7109375" customWidth="1"/>
    <col min="12564" max="12564" width="7.7109375" customWidth="1"/>
    <col min="12801" max="12801" width="6" customWidth="1"/>
    <col min="12802" max="12802" width="20" customWidth="1"/>
    <col min="12803" max="12803" width="7.140625" customWidth="1"/>
    <col min="12804" max="12804" width="36.5703125" customWidth="1"/>
    <col min="12805" max="12811" width="5.7109375" customWidth="1"/>
    <col min="12812" max="12812" width="8.140625" customWidth="1"/>
    <col min="12813" max="12819" width="5.7109375" customWidth="1"/>
    <col min="12820" max="12820" width="7.7109375" customWidth="1"/>
    <col min="13057" max="13057" width="6" customWidth="1"/>
    <col min="13058" max="13058" width="20" customWidth="1"/>
    <col min="13059" max="13059" width="7.140625" customWidth="1"/>
    <col min="13060" max="13060" width="36.5703125" customWidth="1"/>
    <col min="13061" max="13067" width="5.7109375" customWidth="1"/>
    <col min="13068" max="13068" width="8.140625" customWidth="1"/>
    <col min="13069" max="13075" width="5.7109375" customWidth="1"/>
    <col min="13076" max="13076" width="7.7109375" customWidth="1"/>
    <col min="13313" max="13313" width="6" customWidth="1"/>
    <col min="13314" max="13314" width="20" customWidth="1"/>
    <col min="13315" max="13315" width="7.140625" customWidth="1"/>
    <col min="13316" max="13316" width="36.5703125" customWidth="1"/>
    <col min="13317" max="13323" width="5.7109375" customWidth="1"/>
    <col min="13324" max="13324" width="8.140625" customWidth="1"/>
    <col min="13325" max="13331" width="5.7109375" customWidth="1"/>
    <col min="13332" max="13332" width="7.7109375" customWidth="1"/>
    <col min="13569" max="13569" width="6" customWidth="1"/>
    <col min="13570" max="13570" width="20" customWidth="1"/>
    <col min="13571" max="13571" width="7.140625" customWidth="1"/>
    <col min="13572" max="13572" width="36.5703125" customWidth="1"/>
    <col min="13573" max="13579" width="5.7109375" customWidth="1"/>
    <col min="13580" max="13580" width="8.140625" customWidth="1"/>
    <col min="13581" max="13587" width="5.7109375" customWidth="1"/>
    <col min="13588" max="13588" width="7.7109375" customWidth="1"/>
    <col min="13825" max="13825" width="6" customWidth="1"/>
    <col min="13826" max="13826" width="20" customWidth="1"/>
    <col min="13827" max="13827" width="7.140625" customWidth="1"/>
    <col min="13828" max="13828" width="36.5703125" customWidth="1"/>
    <col min="13829" max="13835" width="5.7109375" customWidth="1"/>
    <col min="13836" max="13836" width="8.140625" customWidth="1"/>
    <col min="13837" max="13843" width="5.7109375" customWidth="1"/>
    <col min="13844" max="13844" width="7.7109375" customWidth="1"/>
    <col min="14081" max="14081" width="6" customWidth="1"/>
    <col min="14082" max="14082" width="20" customWidth="1"/>
    <col min="14083" max="14083" width="7.140625" customWidth="1"/>
    <col min="14084" max="14084" width="36.5703125" customWidth="1"/>
    <col min="14085" max="14091" width="5.7109375" customWidth="1"/>
    <col min="14092" max="14092" width="8.140625" customWidth="1"/>
    <col min="14093" max="14099" width="5.7109375" customWidth="1"/>
    <col min="14100" max="14100" width="7.7109375" customWidth="1"/>
    <col min="14337" max="14337" width="6" customWidth="1"/>
    <col min="14338" max="14338" width="20" customWidth="1"/>
    <col min="14339" max="14339" width="7.140625" customWidth="1"/>
    <col min="14340" max="14340" width="36.5703125" customWidth="1"/>
    <col min="14341" max="14347" width="5.7109375" customWidth="1"/>
    <col min="14348" max="14348" width="8.140625" customWidth="1"/>
    <col min="14349" max="14355" width="5.7109375" customWidth="1"/>
    <col min="14356" max="14356" width="7.7109375" customWidth="1"/>
    <col min="14593" max="14593" width="6" customWidth="1"/>
    <col min="14594" max="14594" width="20" customWidth="1"/>
    <col min="14595" max="14595" width="7.140625" customWidth="1"/>
    <col min="14596" max="14596" width="36.5703125" customWidth="1"/>
    <col min="14597" max="14603" width="5.7109375" customWidth="1"/>
    <col min="14604" max="14604" width="8.140625" customWidth="1"/>
    <col min="14605" max="14611" width="5.7109375" customWidth="1"/>
    <col min="14612" max="14612" width="7.7109375" customWidth="1"/>
    <col min="14849" max="14849" width="6" customWidth="1"/>
    <col min="14850" max="14850" width="20" customWidth="1"/>
    <col min="14851" max="14851" width="7.140625" customWidth="1"/>
    <col min="14852" max="14852" width="36.5703125" customWidth="1"/>
    <col min="14853" max="14859" width="5.7109375" customWidth="1"/>
    <col min="14860" max="14860" width="8.140625" customWidth="1"/>
    <col min="14861" max="14867" width="5.7109375" customWidth="1"/>
    <col min="14868" max="14868" width="7.7109375" customWidth="1"/>
    <col min="15105" max="15105" width="6" customWidth="1"/>
    <col min="15106" max="15106" width="20" customWidth="1"/>
    <col min="15107" max="15107" width="7.140625" customWidth="1"/>
    <col min="15108" max="15108" width="36.5703125" customWidth="1"/>
    <col min="15109" max="15115" width="5.7109375" customWidth="1"/>
    <col min="15116" max="15116" width="8.140625" customWidth="1"/>
    <col min="15117" max="15123" width="5.7109375" customWidth="1"/>
    <col min="15124" max="15124" width="7.7109375" customWidth="1"/>
    <col min="15361" max="15361" width="6" customWidth="1"/>
    <col min="15362" max="15362" width="20" customWidth="1"/>
    <col min="15363" max="15363" width="7.140625" customWidth="1"/>
    <col min="15364" max="15364" width="36.5703125" customWidth="1"/>
    <col min="15365" max="15371" width="5.7109375" customWidth="1"/>
    <col min="15372" max="15372" width="8.140625" customWidth="1"/>
    <col min="15373" max="15379" width="5.7109375" customWidth="1"/>
    <col min="15380" max="15380" width="7.7109375" customWidth="1"/>
    <col min="15617" max="15617" width="6" customWidth="1"/>
    <col min="15618" max="15618" width="20" customWidth="1"/>
    <col min="15619" max="15619" width="7.140625" customWidth="1"/>
    <col min="15620" max="15620" width="36.5703125" customWidth="1"/>
    <col min="15621" max="15627" width="5.7109375" customWidth="1"/>
    <col min="15628" max="15628" width="8.140625" customWidth="1"/>
    <col min="15629" max="15635" width="5.7109375" customWidth="1"/>
    <col min="15636" max="15636" width="7.7109375" customWidth="1"/>
    <col min="15873" max="15873" width="6" customWidth="1"/>
    <col min="15874" max="15874" width="20" customWidth="1"/>
    <col min="15875" max="15875" width="7.140625" customWidth="1"/>
    <col min="15876" max="15876" width="36.5703125" customWidth="1"/>
    <col min="15877" max="15883" width="5.7109375" customWidth="1"/>
    <col min="15884" max="15884" width="8.140625" customWidth="1"/>
    <col min="15885" max="15891" width="5.7109375" customWidth="1"/>
    <col min="15892" max="15892" width="7.7109375" customWidth="1"/>
    <col min="16129" max="16129" width="6" customWidth="1"/>
    <col min="16130" max="16130" width="20" customWidth="1"/>
    <col min="16131" max="16131" width="7.140625" customWidth="1"/>
    <col min="16132" max="16132" width="36.5703125" customWidth="1"/>
    <col min="16133" max="16139" width="5.7109375" customWidth="1"/>
    <col min="16140" max="16140" width="8.140625" customWidth="1"/>
    <col min="16141" max="16147" width="5.7109375" customWidth="1"/>
    <col min="16148" max="16148" width="7.7109375" customWidth="1"/>
  </cols>
  <sheetData>
    <row r="1" spans="1:22" ht="33" customHeight="1" x14ac:dyDescent="0.25">
      <c r="A1" s="301" t="s">
        <v>382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</row>
    <row r="2" spans="1:22" ht="15" customHeight="1" x14ac:dyDescent="0.25">
      <c r="A2" s="290" t="s">
        <v>107</v>
      </c>
      <c r="B2" s="290" t="s">
        <v>23</v>
      </c>
      <c r="C2" s="290" t="s">
        <v>24</v>
      </c>
      <c r="D2" s="292" t="s">
        <v>25</v>
      </c>
      <c r="E2" s="280" t="s">
        <v>1</v>
      </c>
      <c r="F2" s="280"/>
      <c r="G2" s="280"/>
      <c r="H2" s="280"/>
      <c r="I2" s="280"/>
      <c r="J2" s="280"/>
      <c r="K2" s="280"/>
      <c r="L2" s="280"/>
      <c r="M2" s="281" t="s">
        <v>2</v>
      </c>
      <c r="N2" s="281"/>
      <c r="O2" s="281"/>
      <c r="P2" s="281"/>
      <c r="Q2" s="281"/>
      <c r="R2" s="281"/>
      <c r="S2" s="281"/>
      <c r="T2" s="281"/>
      <c r="U2" s="299"/>
      <c r="V2" s="299"/>
    </row>
    <row r="3" spans="1:22" ht="9" customHeight="1" x14ac:dyDescent="0.25">
      <c r="A3" s="290"/>
      <c r="B3" s="290"/>
      <c r="C3" s="290"/>
      <c r="D3" s="292"/>
      <c r="E3" s="280"/>
      <c r="F3" s="280"/>
      <c r="G3" s="280"/>
      <c r="H3" s="280"/>
      <c r="I3" s="280"/>
      <c r="J3" s="280"/>
      <c r="K3" s="280"/>
      <c r="L3" s="280"/>
      <c r="M3" s="281"/>
      <c r="N3" s="281"/>
      <c r="O3" s="281"/>
      <c r="P3" s="281"/>
      <c r="Q3" s="281"/>
      <c r="R3" s="281"/>
      <c r="S3" s="281"/>
      <c r="T3" s="281"/>
      <c r="U3" s="299"/>
      <c r="V3" s="299"/>
    </row>
    <row r="4" spans="1:22" ht="17.25" customHeight="1" x14ac:dyDescent="0.25">
      <c r="A4" s="290"/>
      <c r="B4" s="290"/>
      <c r="C4" s="290"/>
      <c r="D4" s="292"/>
      <c r="E4" s="280" t="s">
        <v>4</v>
      </c>
      <c r="F4" s="282"/>
      <c r="G4" s="282"/>
      <c r="H4" s="280" t="s">
        <v>26</v>
      </c>
      <c r="I4" s="282"/>
      <c r="J4" s="282"/>
      <c r="K4" s="282"/>
      <c r="L4" s="283" t="s">
        <v>27</v>
      </c>
      <c r="M4" s="269" t="s">
        <v>4</v>
      </c>
      <c r="N4" s="270"/>
      <c r="O4" s="270"/>
      <c r="P4" s="271" t="s">
        <v>26</v>
      </c>
      <c r="Q4" s="272"/>
      <c r="R4" s="272"/>
      <c r="S4" s="273"/>
      <c r="T4" s="274" t="s">
        <v>27</v>
      </c>
      <c r="U4" s="300"/>
      <c r="V4" s="300"/>
    </row>
    <row r="5" spans="1:22" ht="42" customHeight="1" x14ac:dyDescent="0.25">
      <c r="A5" s="291"/>
      <c r="B5" s="291"/>
      <c r="C5" s="291"/>
      <c r="D5" s="293"/>
      <c r="E5" s="38" t="s">
        <v>28</v>
      </c>
      <c r="F5" s="38" t="s">
        <v>29</v>
      </c>
      <c r="G5" s="38" t="s">
        <v>30</v>
      </c>
      <c r="H5" s="39" t="s">
        <v>31</v>
      </c>
      <c r="I5" s="39" t="s">
        <v>32</v>
      </c>
      <c r="J5" s="39" t="s">
        <v>33</v>
      </c>
      <c r="K5" s="39" t="s">
        <v>30</v>
      </c>
      <c r="L5" s="284"/>
      <c r="M5" s="40" t="s">
        <v>28</v>
      </c>
      <c r="N5" s="40" t="s">
        <v>29</v>
      </c>
      <c r="O5" s="40" t="s">
        <v>30</v>
      </c>
      <c r="P5" s="40" t="s">
        <v>31</v>
      </c>
      <c r="Q5" s="40" t="s">
        <v>32</v>
      </c>
      <c r="R5" s="40" t="s">
        <v>33</v>
      </c>
      <c r="S5" s="40" t="s">
        <v>30</v>
      </c>
      <c r="T5" s="275"/>
      <c r="U5" s="300"/>
      <c r="V5" s="300"/>
    </row>
    <row r="6" spans="1:22" s="117" customFormat="1" ht="12.75" customHeight="1" x14ac:dyDescent="0.25">
      <c r="A6" s="122">
        <v>1</v>
      </c>
      <c r="B6" s="112" t="s">
        <v>346</v>
      </c>
      <c r="C6" s="113" t="s">
        <v>35</v>
      </c>
      <c r="D6" s="114" t="s">
        <v>347</v>
      </c>
      <c r="E6" s="113"/>
      <c r="F6" s="113"/>
      <c r="G6" s="113" t="s">
        <v>348</v>
      </c>
      <c r="H6" s="113"/>
      <c r="I6" s="113"/>
      <c r="J6" s="113"/>
      <c r="K6" s="113" t="s">
        <v>348</v>
      </c>
      <c r="L6" s="112">
        <v>30</v>
      </c>
      <c r="M6" s="113"/>
      <c r="N6" s="115" t="s">
        <v>348</v>
      </c>
      <c r="O6" s="113"/>
      <c r="P6" s="113" t="s">
        <v>348</v>
      </c>
      <c r="Q6" s="113"/>
      <c r="R6" s="113"/>
      <c r="S6" s="113"/>
      <c r="T6" s="112">
        <v>70</v>
      </c>
      <c r="U6" s="116"/>
      <c r="V6" s="116"/>
    </row>
    <row r="7" spans="1:22" s="117" customFormat="1" ht="12.75" customHeight="1" x14ac:dyDescent="0.25">
      <c r="A7" s="122">
        <v>2</v>
      </c>
      <c r="B7" s="112" t="s">
        <v>349</v>
      </c>
      <c r="C7" s="113" t="s">
        <v>35</v>
      </c>
      <c r="D7" s="112" t="s">
        <v>350</v>
      </c>
      <c r="E7" s="113"/>
      <c r="F7" s="113"/>
      <c r="G7" s="113"/>
      <c r="H7" s="113"/>
      <c r="I7" s="113"/>
      <c r="J7" s="113"/>
      <c r="K7" s="113"/>
      <c r="L7" s="112">
        <v>0</v>
      </c>
      <c r="M7" s="113"/>
      <c r="N7" s="113" t="s">
        <v>348</v>
      </c>
      <c r="O7" s="113"/>
      <c r="P7" s="113" t="s">
        <v>348</v>
      </c>
      <c r="Q7" s="113"/>
      <c r="R7" s="113"/>
      <c r="S7" s="113"/>
      <c r="T7" s="112">
        <v>100</v>
      </c>
      <c r="U7" s="116"/>
      <c r="V7" s="116"/>
    </row>
    <row r="8" spans="1:22" s="117" customFormat="1" ht="12.75" customHeight="1" x14ac:dyDescent="0.25">
      <c r="A8" s="122">
        <v>3</v>
      </c>
      <c r="B8" s="112" t="s">
        <v>349</v>
      </c>
      <c r="C8" s="113" t="s">
        <v>35</v>
      </c>
      <c r="D8" s="112" t="s">
        <v>351</v>
      </c>
      <c r="E8" s="113"/>
      <c r="F8" s="113"/>
      <c r="G8" s="113"/>
      <c r="H8" s="113"/>
      <c r="I8" s="113"/>
      <c r="J8" s="113"/>
      <c r="K8" s="113"/>
      <c r="L8" s="112">
        <v>0</v>
      </c>
      <c r="M8" s="113"/>
      <c r="N8" s="113" t="s">
        <v>348</v>
      </c>
      <c r="O8" s="113"/>
      <c r="P8" s="113"/>
      <c r="Q8" s="113" t="s">
        <v>348</v>
      </c>
      <c r="R8" s="113"/>
      <c r="S8" s="113"/>
      <c r="T8" s="112">
        <v>100</v>
      </c>
      <c r="U8" s="116"/>
      <c r="V8" s="116"/>
    </row>
    <row r="9" spans="1:22" s="117" customFormat="1" ht="12.75" customHeight="1" x14ac:dyDescent="0.25">
      <c r="A9" s="122">
        <v>4</v>
      </c>
      <c r="B9" s="112" t="s">
        <v>349</v>
      </c>
      <c r="C9" s="113" t="s">
        <v>35</v>
      </c>
      <c r="D9" s="114" t="s">
        <v>352</v>
      </c>
      <c r="E9" s="113"/>
      <c r="F9" s="113"/>
      <c r="G9" s="113"/>
      <c r="H9" s="113"/>
      <c r="I9" s="113"/>
      <c r="J9" s="113"/>
      <c r="K9" s="113"/>
      <c r="L9" s="112">
        <v>0</v>
      </c>
      <c r="M9" s="113"/>
      <c r="N9" s="113" t="s">
        <v>348</v>
      </c>
      <c r="O9" s="113"/>
      <c r="P9" s="113" t="s">
        <v>348</v>
      </c>
      <c r="Q9" s="113"/>
      <c r="R9" s="113"/>
      <c r="S9" s="113"/>
      <c r="T9" s="112">
        <v>100</v>
      </c>
    </row>
    <row r="10" spans="1:22" s="117" customFormat="1" ht="12.75" customHeight="1" x14ac:dyDescent="0.25">
      <c r="A10" s="122">
        <v>5</v>
      </c>
      <c r="B10" s="112" t="s">
        <v>346</v>
      </c>
      <c r="C10" s="113" t="s">
        <v>35</v>
      </c>
      <c r="D10" s="112" t="s">
        <v>353</v>
      </c>
      <c r="E10" s="113"/>
      <c r="F10" s="113"/>
      <c r="G10" s="113" t="s">
        <v>348</v>
      </c>
      <c r="H10" s="113"/>
      <c r="I10" s="113"/>
      <c r="J10" s="113"/>
      <c r="K10" s="113" t="s">
        <v>348</v>
      </c>
      <c r="L10" s="112">
        <v>50</v>
      </c>
      <c r="M10" s="113"/>
      <c r="N10" s="113" t="s">
        <v>348</v>
      </c>
      <c r="O10" s="113"/>
      <c r="P10" s="113"/>
      <c r="Q10" s="113" t="s">
        <v>348</v>
      </c>
      <c r="R10" s="113"/>
      <c r="S10" s="113"/>
      <c r="T10" s="112">
        <v>50</v>
      </c>
    </row>
    <row r="11" spans="1:22" s="117" customFormat="1" ht="12.75" customHeight="1" x14ac:dyDescent="0.25">
      <c r="A11" s="122">
        <v>6</v>
      </c>
      <c r="B11" s="112" t="s">
        <v>354</v>
      </c>
      <c r="C11" s="113" t="s">
        <v>35</v>
      </c>
      <c r="D11" s="112" t="s">
        <v>355</v>
      </c>
      <c r="E11" s="113"/>
      <c r="F11" s="113" t="s">
        <v>348</v>
      </c>
      <c r="G11" s="113" t="s">
        <v>348</v>
      </c>
      <c r="H11" s="113" t="s">
        <v>348</v>
      </c>
      <c r="I11" s="113"/>
      <c r="J11" s="113"/>
      <c r="K11" s="113" t="s">
        <v>348</v>
      </c>
      <c r="L11" s="112">
        <v>30</v>
      </c>
      <c r="M11" s="113" t="s">
        <v>348</v>
      </c>
      <c r="N11" s="113"/>
      <c r="O11" s="113"/>
      <c r="P11" s="113"/>
      <c r="Q11" s="113"/>
      <c r="R11" s="113" t="s">
        <v>348</v>
      </c>
      <c r="S11" s="113"/>
      <c r="T11" s="112">
        <v>70</v>
      </c>
    </row>
    <row r="12" spans="1:22" s="117" customFormat="1" ht="12.75" customHeight="1" x14ac:dyDescent="0.25">
      <c r="A12" s="122">
        <v>7</v>
      </c>
      <c r="B12" s="112" t="s">
        <v>349</v>
      </c>
      <c r="C12" s="113" t="s">
        <v>356</v>
      </c>
      <c r="D12" s="112" t="s">
        <v>357</v>
      </c>
      <c r="E12" s="113"/>
      <c r="F12" s="113"/>
      <c r="G12" s="113"/>
      <c r="H12" s="113"/>
      <c r="I12" s="113"/>
      <c r="J12" s="113"/>
      <c r="K12" s="113"/>
      <c r="L12" s="112">
        <v>0</v>
      </c>
      <c r="M12" s="113"/>
      <c r="N12" s="113"/>
      <c r="O12" s="113"/>
      <c r="P12" s="113"/>
      <c r="Q12" s="113"/>
      <c r="R12" s="113"/>
      <c r="S12" s="113"/>
      <c r="T12" s="112">
        <v>100</v>
      </c>
      <c r="U12" s="116"/>
      <c r="V12" s="116"/>
    </row>
    <row r="13" spans="1:22" s="117" customFormat="1" ht="12.75" customHeight="1" x14ac:dyDescent="0.25">
      <c r="A13" s="122">
        <v>8</v>
      </c>
      <c r="B13" s="112" t="s">
        <v>349</v>
      </c>
      <c r="C13" s="113" t="s">
        <v>356</v>
      </c>
      <c r="D13" s="112" t="s">
        <v>358</v>
      </c>
      <c r="E13" s="113"/>
      <c r="F13" s="113"/>
      <c r="G13" s="113" t="s">
        <v>348</v>
      </c>
      <c r="H13" s="113"/>
      <c r="I13" s="113"/>
      <c r="J13" s="113"/>
      <c r="K13" s="113" t="s">
        <v>348</v>
      </c>
      <c r="L13" s="112">
        <v>25</v>
      </c>
      <c r="M13" s="113"/>
      <c r="N13" s="113" t="s">
        <v>348</v>
      </c>
      <c r="O13" s="113"/>
      <c r="P13" s="113" t="s">
        <v>348</v>
      </c>
      <c r="Q13" s="113"/>
      <c r="R13" s="113"/>
      <c r="S13" s="113"/>
      <c r="T13" s="112">
        <v>75</v>
      </c>
      <c r="U13" s="116"/>
      <c r="V13" s="116"/>
    </row>
    <row r="14" spans="1:22" s="117" customFormat="1" ht="12.75" customHeight="1" x14ac:dyDescent="0.25">
      <c r="A14" s="122">
        <v>9</v>
      </c>
      <c r="B14" s="112" t="s">
        <v>349</v>
      </c>
      <c r="C14" s="113" t="s">
        <v>356</v>
      </c>
      <c r="D14" s="112" t="s">
        <v>359</v>
      </c>
      <c r="E14" s="113"/>
      <c r="F14" s="113"/>
      <c r="G14" s="113"/>
      <c r="H14" s="113"/>
      <c r="I14" s="113"/>
      <c r="J14" s="113"/>
      <c r="K14" s="113"/>
      <c r="L14" s="112">
        <v>0</v>
      </c>
      <c r="M14" s="113"/>
      <c r="N14" s="113" t="s">
        <v>348</v>
      </c>
      <c r="O14" s="113"/>
      <c r="P14" s="113" t="s">
        <v>348</v>
      </c>
      <c r="Q14" s="113"/>
      <c r="R14" s="113"/>
      <c r="S14" s="113"/>
      <c r="T14" s="112">
        <v>100</v>
      </c>
      <c r="U14" s="116"/>
      <c r="V14" s="116"/>
    </row>
    <row r="15" spans="1:22" s="117" customFormat="1" ht="12.75" customHeight="1" x14ac:dyDescent="0.25">
      <c r="A15" s="122">
        <v>10</v>
      </c>
      <c r="B15" s="112" t="s">
        <v>360</v>
      </c>
      <c r="C15" s="113" t="s">
        <v>356</v>
      </c>
      <c r="D15" s="114" t="s">
        <v>361</v>
      </c>
      <c r="E15" s="118"/>
      <c r="F15" s="118"/>
      <c r="G15" s="118" t="s">
        <v>348</v>
      </c>
      <c r="H15" s="118"/>
      <c r="I15" s="118"/>
      <c r="J15" s="118"/>
      <c r="K15" s="118" t="s">
        <v>348</v>
      </c>
      <c r="L15" s="119">
        <v>50</v>
      </c>
      <c r="M15" s="118" t="s">
        <v>348</v>
      </c>
      <c r="N15" s="118"/>
      <c r="O15" s="118"/>
      <c r="P15" s="118"/>
      <c r="Q15" s="118"/>
      <c r="R15" s="118" t="s">
        <v>348</v>
      </c>
      <c r="S15" s="118"/>
      <c r="T15" s="119">
        <v>50</v>
      </c>
    </row>
    <row r="16" spans="1:22" s="117" customFormat="1" ht="12.75" customHeight="1" x14ac:dyDescent="0.25">
      <c r="A16" s="122">
        <v>11</v>
      </c>
      <c r="B16" s="112" t="s">
        <v>349</v>
      </c>
      <c r="C16" s="113" t="s">
        <v>356</v>
      </c>
      <c r="D16" s="114" t="s">
        <v>362</v>
      </c>
      <c r="E16" s="118"/>
      <c r="F16" s="118" t="s">
        <v>348</v>
      </c>
      <c r="G16" s="118" t="s">
        <v>348</v>
      </c>
      <c r="H16" s="118" t="s">
        <v>348</v>
      </c>
      <c r="I16" s="118"/>
      <c r="J16" s="118"/>
      <c r="K16" s="118" t="s">
        <v>348</v>
      </c>
      <c r="L16" s="119">
        <v>30</v>
      </c>
      <c r="M16" s="118" t="s">
        <v>348</v>
      </c>
      <c r="N16" s="118" t="s">
        <v>348</v>
      </c>
      <c r="O16" s="118"/>
      <c r="P16" s="118" t="s">
        <v>348</v>
      </c>
      <c r="Q16" s="118"/>
      <c r="R16" s="118" t="s">
        <v>348</v>
      </c>
      <c r="S16" s="118"/>
      <c r="T16" s="119">
        <v>70</v>
      </c>
    </row>
    <row r="17" spans="1:20" s="117" customFormat="1" ht="12.75" customHeight="1" x14ac:dyDescent="0.25">
      <c r="A17" s="122">
        <v>12</v>
      </c>
      <c r="B17" s="112" t="s">
        <v>363</v>
      </c>
      <c r="C17" s="113" t="s">
        <v>356</v>
      </c>
      <c r="D17" s="114" t="s">
        <v>364</v>
      </c>
      <c r="E17" s="118"/>
      <c r="F17" s="118"/>
      <c r="G17" s="118"/>
      <c r="H17" s="118"/>
      <c r="I17" s="118"/>
      <c r="J17" s="118"/>
      <c r="K17" s="118"/>
      <c r="L17" s="119">
        <v>0</v>
      </c>
      <c r="M17" s="118" t="s">
        <v>348</v>
      </c>
      <c r="N17" s="118"/>
      <c r="O17" s="118"/>
      <c r="P17" s="118"/>
      <c r="Q17" s="118"/>
      <c r="R17" s="118" t="s">
        <v>348</v>
      </c>
      <c r="S17" s="118"/>
      <c r="T17" s="119">
        <v>100</v>
      </c>
    </row>
    <row r="18" spans="1:20" s="117" customFormat="1" ht="12.75" customHeight="1" x14ac:dyDescent="0.25">
      <c r="A18" s="122">
        <v>13</v>
      </c>
      <c r="B18" s="112" t="s">
        <v>363</v>
      </c>
      <c r="C18" s="113" t="s">
        <v>356</v>
      </c>
      <c r="D18" s="114" t="s">
        <v>365</v>
      </c>
      <c r="E18" s="118"/>
      <c r="F18" s="118" t="s">
        <v>348</v>
      </c>
      <c r="G18" s="118"/>
      <c r="H18" s="118" t="s">
        <v>348</v>
      </c>
      <c r="I18" s="118"/>
      <c r="J18" s="118"/>
      <c r="K18" s="118"/>
      <c r="L18" s="119">
        <v>50</v>
      </c>
      <c r="M18" s="118" t="s">
        <v>348</v>
      </c>
      <c r="N18" s="118"/>
      <c r="O18" s="118"/>
      <c r="P18" s="118"/>
      <c r="Q18" s="118"/>
      <c r="R18" s="118" t="s">
        <v>348</v>
      </c>
      <c r="S18" s="118"/>
      <c r="T18" s="119">
        <v>50</v>
      </c>
    </row>
    <row r="19" spans="1:20" s="117" customFormat="1" ht="12.75" customHeight="1" x14ac:dyDescent="0.25">
      <c r="A19" s="122">
        <v>14</v>
      </c>
      <c r="B19" s="112" t="s">
        <v>363</v>
      </c>
      <c r="C19" s="113" t="s">
        <v>356</v>
      </c>
      <c r="D19" s="114" t="s">
        <v>366</v>
      </c>
      <c r="E19" s="118"/>
      <c r="F19" s="118"/>
      <c r="G19" s="118" t="s">
        <v>348</v>
      </c>
      <c r="H19" s="118"/>
      <c r="I19" s="118"/>
      <c r="J19" s="118"/>
      <c r="K19" s="118" t="s">
        <v>348</v>
      </c>
      <c r="L19" s="119">
        <v>25</v>
      </c>
      <c r="M19" s="118"/>
      <c r="N19" s="118" t="s">
        <v>348</v>
      </c>
      <c r="O19" s="118"/>
      <c r="P19" s="118" t="s">
        <v>348</v>
      </c>
      <c r="Q19" s="118"/>
      <c r="R19" s="118"/>
      <c r="S19" s="118"/>
      <c r="T19" s="119">
        <v>75</v>
      </c>
    </row>
    <row r="20" spans="1:20" s="117" customFormat="1" ht="12.75" customHeight="1" x14ac:dyDescent="0.25">
      <c r="A20" s="122">
        <v>15</v>
      </c>
      <c r="B20" s="112" t="s">
        <v>367</v>
      </c>
      <c r="C20" s="113" t="s">
        <v>356</v>
      </c>
      <c r="D20" s="114" t="s">
        <v>368</v>
      </c>
      <c r="E20" s="118"/>
      <c r="F20" s="118"/>
      <c r="G20" s="118" t="s">
        <v>348</v>
      </c>
      <c r="H20" s="118"/>
      <c r="I20" s="118"/>
      <c r="J20" s="118"/>
      <c r="K20" s="118" t="s">
        <v>348</v>
      </c>
      <c r="L20" s="119">
        <v>10</v>
      </c>
      <c r="M20" s="118" t="s">
        <v>348</v>
      </c>
      <c r="N20" s="118"/>
      <c r="O20" s="118"/>
      <c r="P20" s="118"/>
      <c r="Q20" s="118"/>
      <c r="R20" s="118" t="s">
        <v>348</v>
      </c>
      <c r="S20" s="118"/>
      <c r="T20" s="119">
        <v>90</v>
      </c>
    </row>
    <row r="21" spans="1:20" s="117" customFormat="1" ht="12.75" customHeight="1" x14ac:dyDescent="0.25">
      <c r="A21" s="122">
        <v>16</v>
      </c>
      <c r="B21" s="112" t="s">
        <v>363</v>
      </c>
      <c r="C21" s="113" t="s">
        <v>356</v>
      </c>
      <c r="D21" s="114" t="s">
        <v>369</v>
      </c>
      <c r="E21" s="118"/>
      <c r="F21" s="118"/>
      <c r="G21" s="118" t="s">
        <v>348</v>
      </c>
      <c r="H21" s="118"/>
      <c r="I21" s="118"/>
      <c r="J21" s="118"/>
      <c r="K21" s="118" t="s">
        <v>348</v>
      </c>
      <c r="L21" s="119">
        <v>25</v>
      </c>
      <c r="M21" s="118" t="s">
        <v>348</v>
      </c>
      <c r="N21" s="118"/>
      <c r="O21" s="118"/>
      <c r="P21" s="118"/>
      <c r="Q21" s="118"/>
      <c r="R21" s="118" t="s">
        <v>348</v>
      </c>
      <c r="S21" s="118"/>
      <c r="T21" s="119">
        <v>75</v>
      </c>
    </row>
    <row r="22" spans="1:20" s="117" customFormat="1" ht="12.75" customHeight="1" x14ac:dyDescent="0.25">
      <c r="A22" s="122">
        <v>17</v>
      </c>
      <c r="B22" s="112" t="s">
        <v>367</v>
      </c>
      <c r="C22" s="113" t="s">
        <v>356</v>
      </c>
      <c r="D22" s="114" t="s">
        <v>370</v>
      </c>
      <c r="E22" s="118"/>
      <c r="F22" s="118" t="s">
        <v>348</v>
      </c>
      <c r="G22" s="118" t="s">
        <v>348</v>
      </c>
      <c r="H22" s="118" t="s">
        <v>348</v>
      </c>
      <c r="I22" s="118"/>
      <c r="J22" s="118"/>
      <c r="K22" s="118" t="s">
        <v>348</v>
      </c>
      <c r="L22" s="119">
        <v>30</v>
      </c>
      <c r="M22" s="118"/>
      <c r="N22" s="118" t="s">
        <v>348</v>
      </c>
      <c r="O22" s="118"/>
      <c r="P22" s="118" t="s">
        <v>348</v>
      </c>
      <c r="Q22" s="118"/>
      <c r="R22" s="118"/>
      <c r="S22" s="118"/>
      <c r="T22" s="119">
        <v>70</v>
      </c>
    </row>
    <row r="23" spans="1:20" s="117" customFormat="1" ht="12.75" customHeight="1" x14ac:dyDescent="0.25">
      <c r="A23" s="122">
        <v>18</v>
      </c>
      <c r="B23" s="112" t="s">
        <v>363</v>
      </c>
      <c r="C23" s="113" t="s">
        <v>356</v>
      </c>
      <c r="D23" s="114" t="s">
        <v>371</v>
      </c>
      <c r="E23" s="118"/>
      <c r="F23" s="118" t="s">
        <v>348</v>
      </c>
      <c r="G23" s="118"/>
      <c r="H23" s="118" t="s">
        <v>348</v>
      </c>
      <c r="I23" s="118"/>
      <c r="J23" s="118"/>
      <c r="K23" s="118"/>
      <c r="L23" s="119">
        <v>50</v>
      </c>
      <c r="M23" s="118"/>
      <c r="N23" s="118" t="s">
        <v>348</v>
      </c>
      <c r="O23" s="118"/>
      <c r="P23" s="118" t="s">
        <v>348</v>
      </c>
      <c r="Q23" s="118"/>
      <c r="R23" s="118"/>
      <c r="S23" s="118"/>
      <c r="T23" s="119">
        <v>50</v>
      </c>
    </row>
    <row r="24" spans="1:20" s="117" customFormat="1" ht="12.75" customHeight="1" x14ac:dyDescent="0.25">
      <c r="A24" s="122">
        <v>19</v>
      </c>
      <c r="B24" s="112" t="s">
        <v>372</v>
      </c>
      <c r="C24" s="101" t="s">
        <v>356</v>
      </c>
      <c r="D24" s="114" t="s">
        <v>373</v>
      </c>
      <c r="E24" s="118"/>
      <c r="F24" s="118"/>
      <c r="G24" s="118" t="s">
        <v>348</v>
      </c>
      <c r="H24" s="118"/>
      <c r="I24" s="118"/>
      <c r="J24" s="118"/>
      <c r="K24" s="118" t="s">
        <v>348</v>
      </c>
      <c r="L24" s="119">
        <v>30</v>
      </c>
      <c r="M24" s="118"/>
      <c r="N24" s="118" t="s">
        <v>348</v>
      </c>
      <c r="O24" s="118"/>
      <c r="P24" s="118"/>
      <c r="Q24" s="118" t="s">
        <v>348</v>
      </c>
      <c r="R24" s="118"/>
      <c r="S24" s="118"/>
      <c r="T24" s="119">
        <v>70</v>
      </c>
    </row>
    <row r="25" spans="1:20" s="117" customFormat="1" ht="12.75" customHeight="1" x14ac:dyDescent="0.25">
      <c r="A25" s="122">
        <v>20</v>
      </c>
      <c r="B25" s="114" t="s">
        <v>372</v>
      </c>
      <c r="C25" s="101" t="s">
        <v>35</v>
      </c>
      <c r="D25" s="114" t="s">
        <v>374</v>
      </c>
      <c r="E25" s="118"/>
      <c r="F25" s="118"/>
      <c r="G25" s="118"/>
      <c r="H25" s="118"/>
      <c r="I25" s="118"/>
      <c r="J25" s="118"/>
      <c r="K25" s="118"/>
      <c r="L25" s="119">
        <v>0</v>
      </c>
      <c r="M25" s="118"/>
      <c r="N25" s="118"/>
      <c r="O25" s="118"/>
      <c r="P25" s="118"/>
      <c r="Q25" s="118" t="s">
        <v>348</v>
      </c>
      <c r="R25" s="118"/>
      <c r="S25" s="118"/>
      <c r="T25" s="119">
        <v>100</v>
      </c>
    </row>
    <row r="26" spans="1:20" s="117" customFormat="1" ht="12.75" customHeight="1" x14ac:dyDescent="0.25">
      <c r="A26" s="122">
        <v>21</v>
      </c>
      <c r="B26" s="114" t="s">
        <v>375</v>
      </c>
      <c r="C26" s="101" t="s">
        <v>35</v>
      </c>
      <c r="D26" s="114" t="s">
        <v>376</v>
      </c>
      <c r="E26" s="118"/>
      <c r="F26" s="118"/>
      <c r="G26" s="118"/>
      <c r="H26" s="118"/>
      <c r="I26" s="118" t="s">
        <v>348</v>
      </c>
      <c r="J26" s="118"/>
      <c r="K26" s="118"/>
      <c r="L26" s="119">
        <v>10</v>
      </c>
      <c r="M26" s="118"/>
      <c r="N26" s="118" t="s">
        <v>348</v>
      </c>
      <c r="O26" s="118"/>
      <c r="P26" s="118" t="s">
        <v>348</v>
      </c>
      <c r="Q26" s="118"/>
      <c r="R26" s="118"/>
      <c r="S26" s="118"/>
      <c r="T26" s="119">
        <v>90</v>
      </c>
    </row>
    <row r="27" spans="1:20" s="117" customFormat="1" ht="12.75" customHeight="1" x14ac:dyDescent="0.25">
      <c r="A27" s="122">
        <v>22</v>
      </c>
      <c r="B27" s="114" t="s">
        <v>346</v>
      </c>
      <c r="C27" s="101" t="s">
        <v>42</v>
      </c>
      <c r="D27" s="114" t="s">
        <v>377</v>
      </c>
      <c r="E27" s="101"/>
      <c r="F27" s="101"/>
      <c r="G27" s="101" t="s">
        <v>348</v>
      </c>
      <c r="H27" s="101"/>
      <c r="I27" s="101"/>
      <c r="J27" s="101"/>
      <c r="K27" s="101" t="s">
        <v>348</v>
      </c>
      <c r="L27" s="114">
        <v>20</v>
      </c>
      <c r="M27" s="101"/>
      <c r="N27" s="101" t="s">
        <v>348</v>
      </c>
      <c r="O27" s="101"/>
      <c r="P27" s="101"/>
      <c r="Q27" s="101" t="s">
        <v>348</v>
      </c>
      <c r="R27" s="101"/>
      <c r="S27" s="101"/>
      <c r="T27" s="114">
        <v>80</v>
      </c>
    </row>
    <row r="28" spans="1:20" s="117" customFormat="1" ht="12.75" customHeight="1" x14ac:dyDescent="0.25">
      <c r="A28" s="122">
        <v>23</v>
      </c>
      <c r="B28" s="114" t="s">
        <v>346</v>
      </c>
      <c r="C28" s="101" t="s">
        <v>42</v>
      </c>
      <c r="D28" s="114" t="s">
        <v>378</v>
      </c>
      <c r="E28" s="101"/>
      <c r="F28" s="101"/>
      <c r="G28" s="101"/>
      <c r="H28" s="101"/>
      <c r="I28" s="101"/>
      <c r="J28" s="101"/>
      <c r="K28" s="101"/>
      <c r="L28" s="114">
        <v>0</v>
      </c>
      <c r="M28" s="101"/>
      <c r="N28" s="101" t="s">
        <v>348</v>
      </c>
      <c r="O28" s="101"/>
      <c r="P28" s="101" t="s">
        <v>348</v>
      </c>
      <c r="Q28" s="101"/>
      <c r="R28" s="101"/>
      <c r="S28" s="101"/>
      <c r="T28" s="114">
        <v>100</v>
      </c>
    </row>
    <row r="29" spans="1:20" s="117" customFormat="1" ht="12.75" customHeight="1" x14ac:dyDescent="0.25">
      <c r="A29" s="122">
        <v>24</v>
      </c>
      <c r="B29" s="114" t="s">
        <v>346</v>
      </c>
      <c r="C29" s="101" t="s">
        <v>42</v>
      </c>
      <c r="D29" s="114" t="s">
        <v>379</v>
      </c>
      <c r="E29" s="101"/>
      <c r="F29" s="101"/>
      <c r="G29" s="101" t="s">
        <v>348</v>
      </c>
      <c r="H29" s="101"/>
      <c r="I29" s="101"/>
      <c r="J29" s="101"/>
      <c r="K29" s="101" t="s">
        <v>348</v>
      </c>
      <c r="L29" s="114">
        <v>10</v>
      </c>
      <c r="M29" s="101"/>
      <c r="N29" s="101" t="s">
        <v>348</v>
      </c>
      <c r="O29" s="101"/>
      <c r="P29" s="101" t="s">
        <v>348</v>
      </c>
      <c r="Q29" s="101"/>
      <c r="R29" s="101"/>
      <c r="S29" s="101"/>
      <c r="T29" s="114">
        <v>90</v>
      </c>
    </row>
    <row r="30" spans="1:20" s="117" customFormat="1" ht="12.75" customHeight="1" x14ac:dyDescent="0.25">
      <c r="A30" s="122">
        <v>25</v>
      </c>
      <c r="B30" s="114" t="s">
        <v>346</v>
      </c>
      <c r="C30" s="101" t="s">
        <v>42</v>
      </c>
      <c r="D30" s="114" t="s">
        <v>380</v>
      </c>
      <c r="E30" s="120"/>
      <c r="F30" s="120"/>
      <c r="G30" s="120" t="s">
        <v>348</v>
      </c>
      <c r="H30" s="120"/>
      <c r="I30" s="120"/>
      <c r="J30" s="120"/>
      <c r="K30" s="120" t="s">
        <v>348</v>
      </c>
      <c r="L30" s="121">
        <v>50</v>
      </c>
      <c r="M30" s="120" t="s">
        <v>348</v>
      </c>
      <c r="N30" s="120"/>
      <c r="O30" s="120"/>
      <c r="P30" s="120"/>
      <c r="Q30" s="120"/>
      <c r="R30" s="120" t="s">
        <v>348</v>
      </c>
      <c r="S30" s="120"/>
      <c r="T30" s="121">
        <v>50</v>
      </c>
    </row>
    <row r="31" spans="1:20" s="117" customFormat="1" ht="12.75" customHeight="1" x14ac:dyDescent="0.25">
      <c r="A31" s="122">
        <v>26</v>
      </c>
      <c r="B31" s="114" t="s">
        <v>346</v>
      </c>
      <c r="C31" s="101" t="s">
        <v>42</v>
      </c>
      <c r="D31" s="114" t="s">
        <v>381</v>
      </c>
      <c r="E31" s="120"/>
      <c r="F31" s="120" t="s">
        <v>348</v>
      </c>
      <c r="G31" s="120"/>
      <c r="H31" s="120" t="s">
        <v>348</v>
      </c>
      <c r="I31" s="120"/>
      <c r="J31" s="120"/>
      <c r="K31" s="120"/>
      <c r="L31" s="121">
        <v>25</v>
      </c>
      <c r="M31" s="120"/>
      <c r="N31" s="120" t="s">
        <v>348</v>
      </c>
      <c r="O31" s="120"/>
      <c r="P31" s="120" t="s">
        <v>348</v>
      </c>
      <c r="Q31" s="120"/>
      <c r="R31" s="120"/>
      <c r="S31" s="120"/>
      <c r="T31" s="121">
        <v>75</v>
      </c>
    </row>
    <row r="32" spans="1:20" ht="15" customHeight="1" x14ac:dyDescent="0.25">
      <c r="A32" s="294" t="s">
        <v>89</v>
      </c>
      <c r="B32" s="295"/>
      <c r="C32" s="295"/>
      <c r="D32" s="296"/>
      <c r="E32" s="123">
        <v>0</v>
      </c>
      <c r="F32" s="124">
        <v>6</v>
      </c>
      <c r="G32" s="123">
        <v>14</v>
      </c>
      <c r="H32" s="124">
        <v>6</v>
      </c>
      <c r="I32" s="123">
        <v>1</v>
      </c>
      <c r="J32" s="124">
        <v>0</v>
      </c>
      <c r="K32" s="123">
        <v>14</v>
      </c>
      <c r="L32" s="123"/>
      <c r="M32" s="123">
        <v>8</v>
      </c>
      <c r="N32" s="124">
        <v>17</v>
      </c>
      <c r="O32" s="123">
        <v>0</v>
      </c>
      <c r="P32" s="124">
        <v>13</v>
      </c>
      <c r="Q32" s="123">
        <v>5</v>
      </c>
      <c r="R32" s="123">
        <v>8</v>
      </c>
      <c r="S32" s="123">
        <v>0</v>
      </c>
      <c r="T32" s="123"/>
    </row>
    <row r="33" spans="1:20" ht="15" customHeight="1" x14ac:dyDescent="0.25">
      <c r="A33" s="297" t="s">
        <v>14</v>
      </c>
      <c r="B33" s="295"/>
      <c r="C33" s="295"/>
      <c r="D33" s="296"/>
      <c r="E33" s="125">
        <f>SUM(E32/26*100)</f>
        <v>0</v>
      </c>
      <c r="F33" s="125">
        <f t="shared" ref="F33:K33" si="0">SUM(F32/26*100)</f>
        <v>23.076923076923077</v>
      </c>
      <c r="G33" s="125">
        <f t="shared" si="0"/>
        <v>53.846153846153847</v>
      </c>
      <c r="H33" s="125">
        <f t="shared" si="0"/>
        <v>23.076923076923077</v>
      </c>
      <c r="I33" s="125">
        <f t="shared" si="0"/>
        <v>3.8461538461538463</v>
      </c>
      <c r="J33" s="125">
        <f t="shared" si="0"/>
        <v>0</v>
      </c>
      <c r="K33" s="125">
        <f t="shared" si="0"/>
        <v>53.846153846153847</v>
      </c>
      <c r="L33" s="126"/>
      <c r="M33" s="125">
        <f t="shared" ref="M33:S33" si="1">SUM(M32/26*100)</f>
        <v>30.76923076923077</v>
      </c>
      <c r="N33" s="125">
        <f t="shared" si="1"/>
        <v>65.384615384615387</v>
      </c>
      <c r="O33" s="125">
        <f t="shared" si="1"/>
        <v>0</v>
      </c>
      <c r="P33" s="125">
        <f t="shared" si="1"/>
        <v>50</v>
      </c>
      <c r="Q33" s="125">
        <f t="shared" si="1"/>
        <v>19.230769230769234</v>
      </c>
      <c r="R33" s="125">
        <f t="shared" si="1"/>
        <v>30.76923076923077</v>
      </c>
      <c r="S33" s="125">
        <f t="shared" si="1"/>
        <v>0</v>
      </c>
      <c r="T33" s="126"/>
    </row>
    <row r="34" spans="1:20" ht="15" customHeight="1" x14ac:dyDescent="0.25">
      <c r="A34" s="294" t="s">
        <v>90</v>
      </c>
      <c r="B34" s="295"/>
      <c r="C34" s="295"/>
      <c r="D34" s="295"/>
      <c r="E34" s="295"/>
      <c r="F34" s="295"/>
      <c r="G34" s="295"/>
      <c r="H34" s="295"/>
      <c r="I34" s="295"/>
      <c r="J34" s="295"/>
      <c r="K34" s="296"/>
      <c r="L34" s="127">
        <f>AVERAGE(L6:L31)</f>
        <v>21.153846153846153</v>
      </c>
      <c r="M34" s="298"/>
      <c r="N34" s="298"/>
      <c r="O34" s="298"/>
      <c r="P34" s="298"/>
      <c r="Q34" s="298"/>
      <c r="R34" s="298"/>
      <c r="S34" s="298"/>
      <c r="T34" s="127">
        <f>AVERAGE(T6:T31)</f>
        <v>78.84615384615384</v>
      </c>
    </row>
  </sheetData>
  <mergeCells count="21">
    <mergeCell ref="A1:T1"/>
    <mergeCell ref="A2:A5"/>
    <mergeCell ref="B2:B5"/>
    <mergeCell ref="C2:C5"/>
    <mergeCell ref="D2:D5"/>
    <mergeCell ref="E2:L3"/>
    <mergeCell ref="M2:T3"/>
    <mergeCell ref="A32:D32"/>
    <mergeCell ref="A33:D33"/>
    <mergeCell ref="A34:K34"/>
    <mergeCell ref="M34:S34"/>
    <mergeCell ref="U2:V2"/>
    <mergeCell ref="U3:V3"/>
    <mergeCell ref="E4:G4"/>
    <mergeCell ref="H4:K4"/>
    <mergeCell ref="L4:L5"/>
    <mergeCell ref="M4:O4"/>
    <mergeCell ref="P4:S4"/>
    <mergeCell ref="T4:T5"/>
    <mergeCell ref="U4:U5"/>
    <mergeCell ref="V4:V5"/>
  </mergeCells>
  <pageMargins left="0.7" right="0.7" top="0.75" bottom="0.75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6"/>
  <sheetViews>
    <sheetView topLeftCell="A122" workbookViewId="0">
      <selection sqref="A1:T153"/>
    </sheetView>
  </sheetViews>
  <sheetFormatPr defaultRowHeight="15" x14ac:dyDescent="0.25"/>
  <cols>
    <col min="1" max="1" width="4" customWidth="1"/>
    <col min="2" max="2" width="12.42578125" style="153" customWidth="1"/>
    <col min="3" max="3" width="7.140625" customWidth="1"/>
    <col min="4" max="4" width="45.42578125" customWidth="1"/>
    <col min="5" max="20" width="4.7109375" style="18" customWidth="1"/>
    <col min="21" max="21" width="9.140625" style="18"/>
  </cols>
  <sheetData>
    <row r="1" spans="1:22" ht="15.75" x14ac:dyDescent="0.25">
      <c r="A1" s="254" t="s">
        <v>666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</row>
    <row r="2" spans="1:22" ht="15" customHeight="1" x14ac:dyDescent="0.25">
      <c r="A2" s="290" t="s">
        <v>107</v>
      </c>
      <c r="B2" s="290" t="s">
        <v>23</v>
      </c>
      <c r="C2" s="290" t="s">
        <v>24</v>
      </c>
      <c r="D2" s="292" t="s">
        <v>25</v>
      </c>
      <c r="E2" s="280" t="s">
        <v>1</v>
      </c>
      <c r="F2" s="280"/>
      <c r="G2" s="280"/>
      <c r="H2" s="280"/>
      <c r="I2" s="280"/>
      <c r="J2" s="280"/>
      <c r="K2" s="280"/>
      <c r="L2" s="280"/>
      <c r="M2" s="281" t="s">
        <v>2</v>
      </c>
      <c r="N2" s="281"/>
      <c r="O2" s="281"/>
      <c r="P2" s="281"/>
      <c r="Q2" s="281"/>
      <c r="R2" s="281"/>
      <c r="S2" s="281"/>
      <c r="T2" s="281"/>
      <c r="U2" s="299"/>
      <c r="V2" s="299"/>
    </row>
    <row r="3" spans="1:22" x14ac:dyDescent="0.25">
      <c r="A3" s="290"/>
      <c r="B3" s="290"/>
      <c r="C3" s="290"/>
      <c r="D3" s="292"/>
      <c r="E3" s="280"/>
      <c r="F3" s="280"/>
      <c r="G3" s="280"/>
      <c r="H3" s="280"/>
      <c r="I3" s="280"/>
      <c r="J3" s="280"/>
      <c r="K3" s="280"/>
      <c r="L3" s="280"/>
      <c r="M3" s="281"/>
      <c r="N3" s="281"/>
      <c r="O3" s="281"/>
      <c r="P3" s="281"/>
      <c r="Q3" s="281"/>
      <c r="R3" s="281"/>
      <c r="S3" s="281"/>
      <c r="T3" s="281"/>
      <c r="U3" s="299"/>
      <c r="V3" s="299"/>
    </row>
    <row r="4" spans="1:22" ht="26.25" customHeight="1" x14ac:dyDescent="0.25">
      <c r="A4" s="290"/>
      <c r="B4" s="290"/>
      <c r="C4" s="290"/>
      <c r="D4" s="292"/>
      <c r="E4" s="280" t="s">
        <v>4</v>
      </c>
      <c r="F4" s="282"/>
      <c r="G4" s="282"/>
      <c r="H4" s="280" t="s">
        <v>26</v>
      </c>
      <c r="I4" s="282"/>
      <c r="J4" s="282"/>
      <c r="K4" s="282"/>
      <c r="L4" s="283" t="s">
        <v>27</v>
      </c>
      <c r="M4" s="269" t="s">
        <v>4</v>
      </c>
      <c r="N4" s="270"/>
      <c r="O4" s="270"/>
      <c r="P4" s="271" t="s">
        <v>26</v>
      </c>
      <c r="Q4" s="272"/>
      <c r="R4" s="272"/>
      <c r="S4" s="273"/>
      <c r="T4" s="274" t="s">
        <v>27</v>
      </c>
      <c r="U4" s="300"/>
      <c r="V4" s="300"/>
    </row>
    <row r="5" spans="1:22" ht="51" customHeight="1" x14ac:dyDescent="0.25">
      <c r="A5" s="291"/>
      <c r="B5" s="291"/>
      <c r="C5" s="291"/>
      <c r="D5" s="293"/>
      <c r="E5" s="38" t="s">
        <v>28</v>
      </c>
      <c r="F5" s="38" t="s">
        <v>29</v>
      </c>
      <c r="G5" s="38" t="s">
        <v>30</v>
      </c>
      <c r="H5" s="39" t="s">
        <v>31</v>
      </c>
      <c r="I5" s="39" t="s">
        <v>32</v>
      </c>
      <c r="J5" s="39" t="s">
        <v>33</v>
      </c>
      <c r="K5" s="39" t="s">
        <v>30</v>
      </c>
      <c r="L5" s="284"/>
      <c r="M5" s="40" t="s">
        <v>28</v>
      </c>
      <c r="N5" s="40" t="s">
        <v>29</v>
      </c>
      <c r="O5" s="40" t="s">
        <v>30</v>
      </c>
      <c r="P5" s="40" t="s">
        <v>31</v>
      </c>
      <c r="Q5" s="40" t="s">
        <v>32</v>
      </c>
      <c r="R5" s="40" t="s">
        <v>33</v>
      </c>
      <c r="S5" s="40" t="s">
        <v>30</v>
      </c>
      <c r="T5" s="275"/>
      <c r="U5" s="300"/>
      <c r="V5" s="300"/>
    </row>
    <row r="6" spans="1:22" ht="12.75" customHeight="1" x14ac:dyDescent="0.25">
      <c r="A6" s="49">
        <v>1</v>
      </c>
      <c r="B6" s="33" t="s">
        <v>390</v>
      </c>
      <c r="C6" s="28" t="s">
        <v>109</v>
      </c>
      <c r="D6" s="29" t="s">
        <v>391</v>
      </c>
      <c r="E6" s="27"/>
      <c r="F6" s="27" t="s">
        <v>392</v>
      </c>
      <c r="G6" s="27" t="s">
        <v>392</v>
      </c>
      <c r="H6" s="27"/>
      <c r="I6" s="27" t="s">
        <v>392</v>
      </c>
      <c r="J6" s="27"/>
      <c r="K6" s="27" t="s">
        <v>392</v>
      </c>
      <c r="L6" s="135">
        <v>50</v>
      </c>
      <c r="M6" s="27"/>
      <c r="N6" s="27" t="s">
        <v>392</v>
      </c>
      <c r="O6" s="27"/>
      <c r="P6" s="27"/>
      <c r="Q6" s="27"/>
      <c r="R6" s="27"/>
      <c r="S6" s="27" t="s">
        <v>392</v>
      </c>
      <c r="T6" s="135">
        <v>50</v>
      </c>
      <c r="U6" s="136"/>
      <c r="V6" s="137"/>
    </row>
    <row r="7" spans="1:22" ht="12.75" customHeight="1" x14ac:dyDescent="0.25">
      <c r="A7" s="49">
        <v>2</v>
      </c>
      <c r="B7" s="33" t="s">
        <v>393</v>
      </c>
      <c r="C7" s="28" t="s">
        <v>109</v>
      </c>
      <c r="D7" s="29" t="s">
        <v>394</v>
      </c>
      <c r="E7" s="27"/>
      <c r="F7" s="27" t="s">
        <v>392</v>
      </c>
      <c r="G7" s="27" t="s">
        <v>392</v>
      </c>
      <c r="H7" s="27" t="s">
        <v>392</v>
      </c>
      <c r="I7" s="27"/>
      <c r="J7" s="27"/>
      <c r="K7" s="27" t="s">
        <v>392</v>
      </c>
      <c r="L7" s="135">
        <v>70</v>
      </c>
      <c r="M7" s="27"/>
      <c r="N7" s="27" t="s">
        <v>392</v>
      </c>
      <c r="O7" s="27"/>
      <c r="P7" s="27" t="s">
        <v>392</v>
      </c>
      <c r="Q7" s="27"/>
      <c r="R7" s="27"/>
      <c r="S7" s="27"/>
      <c r="T7" s="135">
        <v>30</v>
      </c>
      <c r="U7" s="136"/>
      <c r="V7" s="137"/>
    </row>
    <row r="8" spans="1:22" ht="12.75" customHeight="1" x14ac:dyDescent="0.25">
      <c r="A8" s="49">
        <v>3</v>
      </c>
      <c r="B8" s="33" t="s">
        <v>395</v>
      </c>
      <c r="C8" s="28" t="s">
        <v>109</v>
      </c>
      <c r="D8" s="29" t="s">
        <v>396</v>
      </c>
      <c r="E8" s="27"/>
      <c r="F8" s="27" t="s">
        <v>392</v>
      </c>
      <c r="G8" s="27"/>
      <c r="H8" s="27"/>
      <c r="I8" s="27"/>
      <c r="J8" s="27"/>
      <c r="K8" s="27" t="s">
        <v>392</v>
      </c>
      <c r="L8" s="135">
        <v>50</v>
      </c>
      <c r="M8" s="27" t="s">
        <v>392</v>
      </c>
      <c r="N8" s="27"/>
      <c r="O8" s="27"/>
      <c r="P8" s="27"/>
      <c r="Q8" s="27"/>
      <c r="R8" s="27" t="s">
        <v>392</v>
      </c>
      <c r="S8" s="27"/>
      <c r="T8" s="135">
        <v>50</v>
      </c>
      <c r="U8" s="136"/>
      <c r="V8" s="137"/>
    </row>
    <row r="9" spans="1:22" ht="12.75" customHeight="1" x14ac:dyDescent="0.25">
      <c r="A9" s="49">
        <v>4</v>
      </c>
      <c r="B9" s="33" t="s">
        <v>397</v>
      </c>
      <c r="C9" s="28" t="s">
        <v>109</v>
      </c>
      <c r="D9" s="29" t="s">
        <v>398</v>
      </c>
      <c r="E9" s="27"/>
      <c r="F9" s="27" t="s">
        <v>392</v>
      </c>
      <c r="G9" s="27" t="s">
        <v>392</v>
      </c>
      <c r="H9" s="27" t="s">
        <v>392</v>
      </c>
      <c r="I9" s="27"/>
      <c r="J9" s="27"/>
      <c r="K9" s="27" t="s">
        <v>392</v>
      </c>
      <c r="L9" s="135">
        <v>40</v>
      </c>
      <c r="M9" s="27"/>
      <c r="N9" s="27" t="s">
        <v>392</v>
      </c>
      <c r="O9" s="27"/>
      <c r="P9" s="27" t="s">
        <v>392</v>
      </c>
      <c r="Q9" s="27"/>
      <c r="R9" s="27"/>
      <c r="S9" s="27"/>
      <c r="T9" s="135">
        <v>60</v>
      </c>
      <c r="U9" s="136"/>
      <c r="V9" s="137"/>
    </row>
    <row r="10" spans="1:22" ht="12.75" customHeight="1" x14ac:dyDescent="0.25">
      <c r="A10" s="49">
        <v>5</v>
      </c>
      <c r="B10" s="33" t="s">
        <v>399</v>
      </c>
      <c r="C10" s="28" t="s">
        <v>109</v>
      </c>
      <c r="D10" s="29" t="s">
        <v>400</v>
      </c>
      <c r="E10" s="27"/>
      <c r="F10" s="27"/>
      <c r="G10" s="27" t="s">
        <v>392</v>
      </c>
      <c r="H10" s="27"/>
      <c r="I10" s="27"/>
      <c r="J10" s="27"/>
      <c r="K10" s="27" t="s">
        <v>392</v>
      </c>
      <c r="L10" s="135">
        <v>50</v>
      </c>
      <c r="M10" s="27"/>
      <c r="N10" s="27" t="s">
        <v>392</v>
      </c>
      <c r="O10" s="27"/>
      <c r="P10" s="27" t="s">
        <v>392</v>
      </c>
      <c r="Q10" s="27"/>
      <c r="R10" s="27"/>
      <c r="S10" s="27"/>
      <c r="T10" s="135">
        <v>50</v>
      </c>
      <c r="U10" s="136"/>
      <c r="V10" s="137"/>
    </row>
    <row r="11" spans="1:22" ht="12.75" customHeight="1" x14ac:dyDescent="0.25">
      <c r="A11" s="49">
        <v>6</v>
      </c>
      <c r="B11" s="33" t="s">
        <v>401</v>
      </c>
      <c r="C11" s="28" t="s">
        <v>109</v>
      </c>
      <c r="D11" s="29" t="s">
        <v>402</v>
      </c>
      <c r="E11" s="27"/>
      <c r="F11" s="27" t="s">
        <v>392</v>
      </c>
      <c r="G11" s="27" t="s">
        <v>392</v>
      </c>
      <c r="H11" s="27" t="s">
        <v>392</v>
      </c>
      <c r="I11" s="27"/>
      <c r="J11" s="27"/>
      <c r="K11" s="27" t="s">
        <v>392</v>
      </c>
      <c r="L11" s="135">
        <v>50</v>
      </c>
      <c r="M11" s="27" t="s">
        <v>392</v>
      </c>
      <c r="N11" s="27" t="s">
        <v>392</v>
      </c>
      <c r="O11" s="27"/>
      <c r="P11" s="27" t="s">
        <v>392</v>
      </c>
      <c r="Q11" s="27"/>
      <c r="R11" s="27" t="s">
        <v>392</v>
      </c>
      <c r="S11" s="27"/>
      <c r="T11" s="135">
        <v>50</v>
      </c>
      <c r="U11" s="136"/>
      <c r="V11" s="137"/>
    </row>
    <row r="12" spans="1:22" ht="12.75" customHeight="1" x14ac:dyDescent="0.25">
      <c r="A12" s="49">
        <v>7</v>
      </c>
      <c r="B12" s="33" t="s">
        <v>403</v>
      </c>
      <c r="C12" s="28" t="s">
        <v>109</v>
      </c>
      <c r="D12" s="29" t="s">
        <v>404</v>
      </c>
      <c r="E12" s="27"/>
      <c r="F12" s="27"/>
      <c r="G12" s="27"/>
      <c r="H12" s="27"/>
      <c r="I12" s="27"/>
      <c r="J12" s="27"/>
      <c r="K12" s="27"/>
      <c r="L12" s="135">
        <v>0</v>
      </c>
      <c r="M12" s="27" t="s">
        <v>392</v>
      </c>
      <c r="N12" s="27"/>
      <c r="O12" s="27" t="s">
        <v>392</v>
      </c>
      <c r="P12" s="27"/>
      <c r="Q12" s="27"/>
      <c r="R12" s="27" t="s">
        <v>392</v>
      </c>
      <c r="S12" s="27" t="s">
        <v>392</v>
      </c>
      <c r="T12" s="135">
        <v>100</v>
      </c>
      <c r="U12" s="136"/>
      <c r="V12" s="137"/>
    </row>
    <row r="13" spans="1:22" ht="12.75" customHeight="1" x14ac:dyDescent="0.25">
      <c r="A13" s="49">
        <v>8</v>
      </c>
      <c r="B13" s="33" t="s">
        <v>405</v>
      </c>
      <c r="C13" s="28" t="s">
        <v>109</v>
      </c>
      <c r="D13" s="29" t="s">
        <v>406</v>
      </c>
      <c r="E13" s="27"/>
      <c r="F13" s="27" t="s">
        <v>392</v>
      </c>
      <c r="G13" s="27" t="s">
        <v>392</v>
      </c>
      <c r="H13" s="27" t="s">
        <v>392</v>
      </c>
      <c r="I13" s="27"/>
      <c r="J13" s="27"/>
      <c r="K13" s="27" t="s">
        <v>392</v>
      </c>
      <c r="L13" s="135">
        <v>50</v>
      </c>
      <c r="M13" s="27" t="s">
        <v>392</v>
      </c>
      <c r="N13" s="27" t="s">
        <v>392</v>
      </c>
      <c r="O13" s="27"/>
      <c r="P13" s="27" t="s">
        <v>392</v>
      </c>
      <c r="Q13" s="27"/>
      <c r="R13" s="27" t="s">
        <v>392</v>
      </c>
      <c r="S13" s="27"/>
      <c r="T13" s="135">
        <v>50</v>
      </c>
      <c r="U13" s="136"/>
    </row>
    <row r="14" spans="1:22" ht="12.75" customHeight="1" x14ac:dyDescent="0.25">
      <c r="A14" s="49">
        <v>9</v>
      </c>
      <c r="B14" s="33" t="s">
        <v>407</v>
      </c>
      <c r="C14" s="28" t="s">
        <v>109</v>
      </c>
      <c r="D14" s="29" t="s">
        <v>408</v>
      </c>
      <c r="E14" s="27"/>
      <c r="F14" s="27"/>
      <c r="G14" s="27" t="s">
        <v>392</v>
      </c>
      <c r="H14" s="27"/>
      <c r="I14" s="27"/>
      <c r="J14" s="27"/>
      <c r="K14" s="27" t="s">
        <v>392</v>
      </c>
      <c r="L14" s="135">
        <v>20</v>
      </c>
      <c r="M14" s="27" t="s">
        <v>392</v>
      </c>
      <c r="N14" s="27"/>
      <c r="O14" s="27"/>
      <c r="P14" s="27"/>
      <c r="Q14" s="27"/>
      <c r="R14" s="27"/>
      <c r="S14" s="27" t="s">
        <v>392</v>
      </c>
      <c r="T14" s="135">
        <v>80</v>
      </c>
      <c r="U14" s="136"/>
    </row>
    <row r="15" spans="1:22" ht="12.75" customHeight="1" x14ac:dyDescent="0.25">
      <c r="A15" s="49">
        <v>10</v>
      </c>
      <c r="B15" s="33" t="s">
        <v>409</v>
      </c>
      <c r="C15" s="28" t="s">
        <v>109</v>
      </c>
      <c r="D15" s="29" t="s">
        <v>410</v>
      </c>
      <c r="E15" s="27"/>
      <c r="F15" s="27" t="s">
        <v>392</v>
      </c>
      <c r="G15" s="27"/>
      <c r="H15" s="27"/>
      <c r="I15" s="27"/>
      <c r="J15" s="27"/>
      <c r="K15" s="27" t="s">
        <v>392</v>
      </c>
      <c r="L15" s="135">
        <v>20</v>
      </c>
      <c r="M15" s="27" t="s">
        <v>392</v>
      </c>
      <c r="N15" s="27" t="s">
        <v>392</v>
      </c>
      <c r="O15" s="27"/>
      <c r="P15" s="27" t="s">
        <v>392</v>
      </c>
      <c r="Q15" s="27"/>
      <c r="R15" s="27" t="s">
        <v>392</v>
      </c>
      <c r="S15" s="27"/>
      <c r="T15" s="135">
        <v>80</v>
      </c>
      <c r="U15" s="136"/>
    </row>
    <row r="16" spans="1:22" ht="12.75" customHeight="1" x14ac:dyDescent="0.25">
      <c r="A16" s="49">
        <v>11</v>
      </c>
      <c r="B16" s="33" t="s">
        <v>411</v>
      </c>
      <c r="C16" s="28" t="s">
        <v>109</v>
      </c>
      <c r="D16" s="29" t="s">
        <v>412</v>
      </c>
      <c r="E16" s="27"/>
      <c r="F16" s="27"/>
      <c r="G16" s="27" t="s">
        <v>392</v>
      </c>
      <c r="H16" s="27"/>
      <c r="I16" s="27"/>
      <c r="J16" s="27"/>
      <c r="K16" s="27" t="s">
        <v>392</v>
      </c>
      <c r="L16" s="135">
        <v>10</v>
      </c>
      <c r="M16" s="27" t="s">
        <v>392</v>
      </c>
      <c r="N16" s="27"/>
      <c r="O16" s="27"/>
      <c r="P16" s="27"/>
      <c r="Q16" s="27"/>
      <c r="R16" s="27" t="s">
        <v>392</v>
      </c>
      <c r="S16" s="27"/>
      <c r="T16" s="135">
        <v>90</v>
      </c>
      <c r="U16" s="136"/>
    </row>
    <row r="17" spans="1:21" ht="12.75" customHeight="1" x14ac:dyDescent="0.25">
      <c r="A17" s="49">
        <v>12</v>
      </c>
      <c r="B17" s="33" t="s">
        <v>413</v>
      </c>
      <c r="C17" s="28" t="s">
        <v>109</v>
      </c>
      <c r="D17" s="29" t="s">
        <v>414</v>
      </c>
      <c r="E17" s="27"/>
      <c r="F17" s="27"/>
      <c r="G17" s="27" t="s">
        <v>392</v>
      </c>
      <c r="H17" s="27"/>
      <c r="I17" s="27"/>
      <c r="J17" s="27"/>
      <c r="K17" s="27" t="s">
        <v>392</v>
      </c>
      <c r="L17" s="135">
        <v>40</v>
      </c>
      <c r="M17" s="27"/>
      <c r="N17" s="27" t="s">
        <v>392</v>
      </c>
      <c r="O17" s="27"/>
      <c r="P17" s="27"/>
      <c r="Q17" s="27"/>
      <c r="R17" s="27"/>
      <c r="S17" s="27" t="s">
        <v>392</v>
      </c>
      <c r="T17" s="135">
        <v>60</v>
      </c>
      <c r="U17" s="136"/>
    </row>
    <row r="18" spans="1:21" ht="12.75" customHeight="1" x14ac:dyDescent="0.25">
      <c r="A18" s="49">
        <v>13</v>
      </c>
      <c r="B18" s="33" t="s">
        <v>415</v>
      </c>
      <c r="C18" s="28" t="s">
        <v>109</v>
      </c>
      <c r="D18" s="29" t="s">
        <v>416</v>
      </c>
      <c r="E18" s="27"/>
      <c r="F18" s="27" t="s">
        <v>392</v>
      </c>
      <c r="G18" s="27"/>
      <c r="H18" s="27"/>
      <c r="I18" s="27"/>
      <c r="J18" s="27"/>
      <c r="K18" s="27" t="s">
        <v>392</v>
      </c>
      <c r="L18" s="135">
        <v>20</v>
      </c>
      <c r="M18" s="27" t="s">
        <v>392</v>
      </c>
      <c r="N18" s="27"/>
      <c r="O18" s="27"/>
      <c r="P18" s="27"/>
      <c r="Q18" s="27"/>
      <c r="R18" s="27" t="s">
        <v>392</v>
      </c>
      <c r="S18" s="27"/>
      <c r="T18" s="135">
        <v>80</v>
      </c>
      <c r="U18" s="136"/>
    </row>
    <row r="19" spans="1:21" ht="12.75" customHeight="1" x14ac:dyDescent="0.25">
      <c r="A19" s="49">
        <v>14</v>
      </c>
      <c r="B19" s="33" t="s">
        <v>417</v>
      </c>
      <c r="C19" s="28" t="s">
        <v>109</v>
      </c>
      <c r="D19" s="29" t="s">
        <v>418</v>
      </c>
      <c r="E19" s="27"/>
      <c r="F19" s="27" t="s">
        <v>392</v>
      </c>
      <c r="G19" s="27"/>
      <c r="H19" s="27" t="s">
        <v>392</v>
      </c>
      <c r="I19" s="27"/>
      <c r="J19" s="27"/>
      <c r="K19" s="27" t="s">
        <v>392</v>
      </c>
      <c r="L19" s="135">
        <v>30</v>
      </c>
      <c r="M19" s="27" t="s">
        <v>392</v>
      </c>
      <c r="N19" s="27" t="s">
        <v>392</v>
      </c>
      <c r="O19" s="27"/>
      <c r="P19" s="27" t="s">
        <v>392</v>
      </c>
      <c r="Q19" s="27"/>
      <c r="R19" s="27" t="s">
        <v>392</v>
      </c>
      <c r="S19" s="27"/>
      <c r="T19" s="135">
        <v>70</v>
      </c>
      <c r="U19" s="136"/>
    </row>
    <row r="20" spans="1:21" ht="12.75" customHeight="1" x14ac:dyDescent="0.25">
      <c r="A20" s="49">
        <v>15</v>
      </c>
      <c r="B20" s="33" t="s">
        <v>419</v>
      </c>
      <c r="C20" s="28" t="s">
        <v>109</v>
      </c>
      <c r="D20" s="29" t="s">
        <v>420</v>
      </c>
      <c r="E20" s="27"/>
      <c r="F20" s="27"/>
      <c r="G20" s="27" t="s">
        <v>392</v>
      </c>
      <c r="H20" s="27"/>
      <c r="I20" s="27"/>
      <c r="J20" s="27"/>
      <c r="K20" s="27" t="s">
        <v>392</v>
      </c>
      <c r="L20" s="135">
        <v>20</v>
      </c>
      <c r="M20" s="27" t="s">
        <v>392</v>
      </c>
      <c r="N20" s="27"/>
      <c r="O20" s="27"/>
      <c r="P20" s="27"/>
      <c r="Q20" s="27"/>
      <c r="R20" s="27"/>
      <c r="S20" s="27" t="s">
        <v>392</v>
      </c>
      <c r="T20" s="135">
        <v>80</v>
      </c>
      <c r="U20" s="136"/>
    </row>
    <row r="21" spans="1:21" ht="12.75" customHeight="1" x14ac:dyDescent="0.25">
      <c r="A21" s="49">
        <v>16</v>
      </c>
      <c r="B21" s="33" t="s">
        <v>421</v>
      </c>
      <c r="C21" s="28" t="s">
        <v>109</v>
      </c>
      <c r="D21" s="29" t="s">
        <v>422</v>
      </c>
      <c r="E21" s="27"/>
      <c r="F21" s="27"/>
      <c r="G21" s="27" t="s">
        <v>392</v>
      </c>
      <c r="H21" s="27"/>
      <c r="I21" s="27"/>
      <c r="J21" s="27"/>
      <c r="K21" s="27" t="s">
        <v>392</v>
      </c>
      <c r="L21" s="135">
        <v>30</v>
      </c>
      <c r="M21" s="27"/>
      <c r="N21" s="27" t="s">
        <v>392</v>
      </c>
      <c r="O21" s="27"/>
      <c r="P21" s="27" t="s">
        <v>392</v>
      </c>
      <c r="Q21" s="27"/>
      <c r="R21" s="27"/>
      <c r="S21" s="27"/>
      <c r="T21" s="135">
        <v>70</v>
      </c>
      <c r="U21" s="136"/>
    </row>
    <row r="22" spans="1:21" ht="12.75" customHeight="1" x14ac:dyDescent="0.25">
      <c r="A22" s="49">
        <v>17</v>
      </c>
      <c r="B22" s="33" t="s">
        <v>423</v>
      </c>
      <c r="C22" s="28" t="s">
        <v>109</v>
      </c>
      <c r="D22" s="29" t="s">
        <v>424</v>
      </c>
      <c r="E22" s="27"/>
      <c r="F22" s="27" t="s">
        <v>392</v>
      </c>
      <c r="G22" s="27"/>
      <c r="H22" s="27" t="s">
        <v>392</v>
      </c>
      <c r="I22" s="27"/>
      <c r="J22" s="27"/>
      <c r="K22" s="27" t="s">
        <v>392</v>
      </c>
      <c r="L22" s="135">
        <v>30</v>
      </c>
      <c r="M22" s="27" t="s">
        <v>392</v>
      </c>
      <c r="N22" s="27"/>
      <c r="O22" s="27"/>
      <c r="P22" s="27"/>
      <c r="Q22" s="27"/>
      <c r="R22" s="27" t="s">
        <v>392</v>
      </c>
      <c r="S22" s="27"/>
      <c r="T22" s="135">
        <v>70</v>
      </c>
      <c r="U22" s="136"/>
    </row>
    <row r="23" spans="1:21" ht="12.75" customHeight="1" x14ac:dyDescent="0.25">
      <c r="A23" s="49">
        <v>18</v>
      </c>
      <c r="B23" s="33" t="s">
        <v>425</v>
      </c>
      <c r="C23" s="28" t="s">
        <v>109</v>
      </c>
      <c r="D23" s="29" t="s">
        <v>426</v>
      </c>
      <c r="E23" s="27"/>
      <c r="F23" s="27"/>
      <c r="G23" s="27"/>
      <c r="H23" s="27"/>
      <c r="I23" s="27"/>
      <c r="J23" s="27"/>
      <c r="K23" s="27"/>
      <c r="L23" s="135">
        <v>0</v>
      </c>
      <c r="M23" s="27"/>
      <c r="N23" s="27" t="s">
        <v>392</v>
      </c>
      <c r="O23" s="27"/>
      <c r="P23" s="27"/>
      <c r="Q23" s="27"/>
      <c r="R23" s="27"/>
      <c r="S23" s="27" t="s">
        <v>392</v>
      </c>
      <c r="T23" s="135">
        <v>100</v>
      </c>
      <c r="U23" s="136"/>
    </row>
    <row r="24" spans="1:21" ht="12.75" customHeight="1" x14ac:dyDescent="0.25">
      <c r="A24" s="49">
        <v>19</v>
      </c>
      <c r="B24" s="33" t="s">
        <v>427</v>
      </c>
      <c r="C24" s="28" t="s">
        <v>109</v>
      </c>
      <c r="D24" s="29" t="s">
        <v>428</v>
      </c>
      <c r="E24" s="27"/>
      <c r="F24" s="27" t="s">
        <v>392</v>
      </c>
      <c r="G24" s="27"/>
      <c r="H24" s="27"/>
      <c r="I24" s="27" t="s">
        <v>392</v>
      </c>
      <c r="J24" s="27"/>
      <c r="K24" s="27"/>
      <c r="L24" s="135">
        <v>60</v>
      </c>
      <c r="M24" s="27" t="s">
        <v>392</v>
      </c>
      <c r="N24" s="27"/>
      <c r="O24" s="27"/>
      <c r="P24" s="27"/>
      <c r="Q24" s="27"/>
      <c r="R24" s="27"/>
      <c r="S24" s="27" t="s">
        <v>392</v>
      </c>
      <c r="T24" s="135">
        <v>40</v>
      </c>
      <c r="U24" s="136"/>
    </row>
    <row r="25" spans="1:21" ht="12.75" customHeight="1" x14ac:dyDescent="0.25">
      <c r="A25" s="49">
        <v>20</v>
      </c>
      <c r="B25" s="33" t="s">
        <v>429</v>
      </c>
      <c r="C25" s="28" t="s">
        <v>109</v>
      </c>
      <c r="D25" s="29" t="s">
        <v>430</v>
      </c>
      <c r="E25" s="27"/>
      <c r="F25" s="27" t="s">
        <v>392</v>
      </c>
      <c r="G25" s="27"/>
      <c r="H25" s="27"/>
      <c r="I25" s="27"/>
      <c r="J25" s="27"/>
      <c r="K25" s="27" t="s">
        <v>392</v>
      </c>
      <c r="L25" s="135">
        <v>30</v>
      </c>
      <c r="M25" s="27"/>
      <c r="N25" s="27" t="s">
        <v>392</v>
      </c>
      <c r="O25" s="27"/>
      <c r="P25" s="27"/>
      <c r="Q25" s="27" t="s">
        <v>392</v>
      </c>
      <c r="R25" s="27"/>
      <c r="S25" s="27"/>
      <c r="T25" s="135">
        <v>70</v>
      </c>
      <c r="U25" s="136"/>
    </row>
    <row r="26" spans="1:21" ht="12.75" customHeight="1" x14ac:dyDescent="0.25">
      <c r="A26" s="49">
        <v>21</v>
      </c>
      <c r="B26" s="33" t="s">
        <v>431</v>
      </c>
      <c r="C26" s="28" t="s">
        <v>109</v>
      </c>
      <c r="D26" s="29" t="s">
        <v>432</v>
      </c>
      <c r="E26" s="27"/>
      <c r="F26" s="27" t="s">
        <v>392</v>
      </c>
      <c r="G26" s="27"/>
      <c r="H26" s="27"/>
      <c r="I26" s="27" t="s">
        <v>392</v>
      </c>
      <c r="J26" s="27"/>
      <c r="K26" s="27"/>
      <c r="L26" s="135">
        <v>50</v>
      </c>
      <c r="M26" s="27"/>
      <c r="N26" s="27" t="s">
        <v>392</v>
      </c>
      <c r="O26" s="27"/>
      <c r="P26" s="27"/>
      <c r="Q26" s="27" t="s">
        <v>392</v>
      </c>
      <c r="R26" s="27"/>
      <c r="S26" s="27"/>
      <c r="T26" s="135">
        <v>50</v>
      </c>
      <c r="U26" s="136"/>
    </row>
    <row r="27" spans="1:21" ht="12.75" customHeight="1" x14ac:dyDescent="0.25">
      <c r="A27" s="49">
        <v>22</v>
      </c>
      <c r="B27" s="33" t="s">
        <v>433</v>
      </c>
      <c r="C27" s="28" t="s">
        <v>109</v>
      </c>
      <c r="D27" s="29" t="s">
        <v>434</v>
      </c>
      <c r="E27" s="27"/>
      <c r="F27" s="27" t="s">
        <v>392</v>
      </c>
      <c r="G27" s="27"/>
      <c r="H27" s="27"/>
      <c r="I27" s="27" t="s">
        <v>392</v>
      </c>
      <c r="J27" s="27"/>
      <c r="K27" s="27" t="s">
        <v>392</v>
      </c>
      <c r="L27" s="135">
        <v>100</v>
      </c>
      <c r="M27" s="27"/>
      <c r="N27" s="27"/>
      <c r="O27" s="27"/>
      <c r="P27" s="27"/>
      <c r="Q27" s="27"/>
      <c r="R27" s="27"/>
      <c r="S27" s="27"/>
      <c r="T27" s="135">
        <v>0</v>
      </c>
      <c r="U27" s="136"/>
    </row>
    <row r="28" spans="1:21" ht="12.75" customHeight="1" x14ac:dyDescent="0.25">
      <c r="A28" s="49">
        <v>23</v>
      </c>
      <c r="B28" s="33" t="s">
        <v>435</v>
      </c>
      <c r="C28" s="28" t="s">
        <v>109</v>
      </c>
      <c r="D28" s="29" t="s">
        <v>436</v>
      </c>
      <c r="E28" s="27"/>
      <c r="F28" s="27" t="s">
        <v>392</v>
      </c>
      <c r="G28" s="27"/>
      <c r="H28" s="27"/>
      <c r="I28" s="27"/>
      <c r="J28" s="27"/>
      <c r="K28" s="27" t="s">
        <v>392</v>
      </c>
      <c r="L28" s="135">
        <v>60</v>
      </c>
      <c r="M28" s="27"/>
      <c r="N28" s="27" t="s">
        <v>392</v>
      </c>
      <c r="O28" s="27"/>
      <c r="P28" s="27" t="s">
        <v>392</v>
      </c>
      <c r="Q28" s="27"/>
      <c r="R28" s="27"/>
      <c r="S28" s="27"/>
      <c r="T28" s="135">
        <v>40</v>
      </c>
      <c r="U28" s="136"/>
    </row>
    <row r="29" spans="1:21" ht="12.75" customHeight="1" x14ac:dyDescent="0.25">
      <c r="A29" s="49">
        <v>24</v>
      </c>
      <c r="B29" s="33" t="s">
        <v>437</v>
      </c>
      <c r="C29" s="28" t="s">
        <v>109</v>
      </c>
      <c r="D29" s="29" t="s">
        <v>438</v>
      </c>
      <c r="E29" s="27"/>
      <c r="F29" s="27" t="s">
        <v>392</v>
      </c>
      <c r="G29" s="27"/>
      <c r="H29" s="27"/>
      <c r="I29" s="27" t="s">
        <v>392</v>
      </c>
      <c r="J29" s="27"/>
      <c r="K29" s="27"/>
      <c r="L29" s="135">
        <v>40</v>
      </c>
      <c r="M29" s="27" t="s">
        <v>392</v>
      </c>
      <c r="N29" s="27"/>
      <c r="O29" s="27"/>
      <c r="P29" s="27"/>
      <c r="Q29" s="27"/>
      <c r="R29" s="27" t="s">
        <v>392</v>
      </c>
      <c r="S29" s="27"/>
      <c r="T29" s="135">
        <v>60</v>
      </c>
      <c r="U29" s="136"/>
    </row>
    <row r="30" spans="1:21" ht="12.75" customHeight="1" x14ac:dyDescent="0.25">
      <c r="A30" s="49">
        <v>25</v>
      </c>
      <c r="B30" s="33" t="s">
        <v>439</v>
      </c>
      <c r="C30" s="28" t="s">
        <v>109</v>
      </c>
      <c r="D30" s="29" t="s">
        <v>440</v>
      </c>
      <c r="E30" s="27"/>
      <c r="F30" s="27" t="s">
        <v>392</v>
      </c>
      <c r="G30" s="27"/>
      <c r="H30" s="27"/>
      <c r="I30" s="27" t="s">
        <v>392</v>
      </c>
      <c r="J30" s="27"/>
      <c r="K30" s="27"/>
      <c r="L30" s="135">
        <v>30</v>
      </c>
      <c r="M30" s="27"/>
      <c r="N30" s="27" t="s">
        <v>392</v>
      </c>
      <c r="O30" s="27"/>
      <c r="P30" s="27"/>
      <c r="Q30" s="27" t="s">
        <v>392</v>
      </c>
      <c r="R30" s="27"/>
      <c r="S30" s="27"/>
      <c r="T30" s="135">
        <v>70</v>
      </c>
      <c r="U30" s="136"/>
    </row>
    <row r="31" spans="1:21" ht="12.75" customHeight="1" x14ac:dyDescent="0.25">
      <c r="A31" s="49">
        <v>26</v>
      </c>
      <c r="B31" s="33" t="s">
        <v>441</v>
      </c>
      <c r="C31" s="28" t="s">
        <v>109</v>
      </c>
      <c r="D31" s="29" t="s">
        <v>442</v>
      </c>
      <c r="E31" s="27"/>
      <c r="F31" s="27"/>
      <c r="G31" s="27" t="s">
        <v>392</v>
      </c>
      <c r="H31" s="27"/>
      <c r="I31" s="27"/>
      <c r="J31" s="27"/>
      <c r="K31" s="27" t="s">
        <v>392</v>
      </c>
      <c r="L31" s="135">
        <v>40</v>
      </c>
      <c r="M31" s="27" t="s">
        <v>392</v>
      </c>
      <c r="N31" s="27" t="s">
        <v>392</v>
      </c>
      <c r="O31" s="27"/>
      <c r="P31" s="27" t="s">
        <v>392</v>
      </c>
      <c r="Q31" s="27"/>
      <c r="R31" s="27" t="s">
        <v>392</v>
      </c>
      <c r="S31" s="27"/>
      <c r="T31" s="135">
        <v>60</v>
      </c>
      <c r="U31" s="136"/>
    </row>
    <row r="32" spans="1:21" ht="12.75" customHeight="1" x14ac:dyDescent="0.25">
      <c r="A32" s="49">
        <v>27</v>
      </c>
      <c r="B32" s="33" t="s">
        <v>443</v>
      </c>
      <c r="C32" s="28" t="s">
        <v>109</v>
      </c>
      <c r="D32" s="29" t="s">
        <v>444</v>
      </c>
      <c r="E32" s="27"/>
      <c r="F32" s="27" t="s">
        <v>392</v>
      </c>
      <c r="G32" s="27"/>
      <c r="H32" s="27" t="s">
        <v>392</v>
      </c>
      <c r="I32" s="27"/>
      <c r="J32" s="27"/>
      <c r="K32" s="27"/>
      <c r="L32" s="135">
        <v>50</v>
      </c>
      <c r="M32" s="27"/>
      <c r="N32" s="27" t="s">
        <v>392</v>
      </c>
      <c r="O32" s="27"/>
      <c r="P32" s="27" t="s">
        <v>392</v>
      </c>
      <c r="Q32" s="27"/>
      <c r="R32" s="27"/>
      <c r="S32" s="27"/>
      <c r="T32" s="135">
        <v>50</v>
      </c>
      <c r="U32" s="136"/>
    </row>
    <row r="33" spans="1:21" ht="12.75" customHeight="1" x14ac:dyDescent="0.25">
      <c r="A33" s="49">
        <v>28</v>
      </c>
      <c r="B33" s="33" t="s">
        <v>445</v>
      </c>
      <c r="C33" s="28" t="s">
        <v>109</v>
      </c>
      <c r="D33" s="29" t="s">
        <v>446</v>
      </c>
      <c r="E33" s="27"/>
      <c r="F33" s="27" t="s">
        <v>392</v>
      </c>
      <c r="G33" s="27"/>
      <c r="H33" s="27" t="s">
        <v>392</v>
      </c>
      <c r="I33" s="27"/>
      <c r="J33" s="27"/>
      <c r="K33" s="27"/>
      <c r="L33" s="135">
        <v>50</v>
      </c>
      <c r="M33" s="27"/>
      <c r="N33" s="27" t="s">
        <v>392</v>
      </c>
      <c r="O33" s="27"/>
      <c r="P33" s="27" t="s">
        <v>392</v>
      </c>
      <c r="Q33" s="27"/>
      <c r="R33" s="27"/>
      <c r="S33" s="27"/>
      <c r="T33" s="135">
        <v>50</v>
      </c>
      <c r="U33" s="136"/>
    </row>
    <row r="34" spans="1:21" ht="12.75" customHeight="1" x14ac:dyDescent="0.25">
      <c r="A34" s="49">
        <v>29</v>
      </c>
      <c r="B34" s="33" t="s">
        <v>447</v>
      </c>
      <c r="C34" s="28" t="s">
        <v>109</v>
      </c>
      <c r="D34" s="29" t="s">
        <v>448</v>
      </c>
      <c r="E34" s="27"/>
      <c r="F34" s="27"/>
      <c r="G34" s="27" t="s">
        <v>392</v>
      </c>
      <c r="H34" s="27"/>
      <c r="I34" s="27"/>
      <c r="J34" s="27"/>
      <c r="K34" s="27" t="s">
        <v>392</v>
      </c>
      <c r="L34" s="135">
        <v>30</v>
      </c>
      <c r="M34" s="27" t="s">
        <v>392</v>
      </c>
      <c r="N34" s="27" t="s">
        <v>392</v>
      </c>
      <c r="O34" s="27"/>
      <c r="P34" s="27" t="s">
        <v>392</v>
      </c>
      <c r="Q34" s="27"/>
      <c r="R34" s="27" t="s">
        <v>392</v>
      </c>
      <c r="S34" s="27"/>
      <c r="T34" s="135">
        <v>70</v>
      </c>
      <c r="U34" s="136"/>
    </row>
    <row r="35" spans="1:21" ht="12.75" customHeight="1" x14ac:dyDescent="0.25">
      <c r="A35" s="49">
        <v>30</v>
      </c>
      <c r="B35" s="33" t="s">
        <v>449</v>
      </c>
      <c r="C35" s="28" t="s">
        <v>109</v>
      </c>
      <c r="D35" s="29" t="s">
        <v>450</v>
      </c>
      <c r="E35" s="27"/>
      <c r="F35" s="27"/>
      <c r="G35" s="27" t="s">
        <v>392</v>
      </c>
      <c r="H35" s="27"/>
      <c r="I35" s="27"/>
      <c r="J35" s="27"/>
      <c r="K35" s="27" t="s">
        <v>392</v>
      </c>
      <c r="L35" s="135">
        <v>40</v>
      </c>
      <c r="M35" s="27" t="s">
        <v>392</v>
      </c>
      <c r="N35" s="27" t="s">
        <v>392</v>
      </c>
      <c r="O35" s="27"/>
      <c r="P35" s="27" t="s">
        <v>392</v>
      </c>
      <c r="Q35" s="27"/>
      <c r="R35" s="27" t="s">
        <v>392</v>
      </c>
      <c r="S35" s="27"/>
      <c r="T35" s="135">
        <v>60</v>
      </c>
      <c r="U35" s="136"/>
    </row>
    <row r="36" spans="1:21" ht="12.75" customHeight="1" x14ac:dyDescent="0.25">
      <c r="A36" s="49">
        <v>31</v>
      </c>
      <c r="B36" s="33" t="s">
        <v>451</v>
      </c>
      <c r="C36" s="28" t="s">
        <v>109</v>
      </c>
      <c r="D36" s="29" t="s">
        <v>452</v>
      </c>
      <c r="E36" s="27"/>
      <c r="F36" s="27"/>
      <c r="G36" s="27" t="s">
        <v>392</v>
      </c>
      <c r="H36" s="27"/>
      <c r="I36" s="27"/>
      <c r="J36" s="27"/>
      <c r="K36" s="27" t="s">
        <v>392</v>
      </c>
      <c r="L36" s="135">
        <v>40</v>
      </c>
      <c r="M36" s="27" t="s">
        <v>392</v>
      </c>
      <c r="N36" s="27" t="s">
        <v>392</v>
      </c>
      <c r="O36" s="27"/>
      <c r="P36" s="27" t="s">
        <v>392</v>
      </c>
      <c r="Q36" s="27"/>
      <c r="R36" s="27" t="s">
        <v>392</v>
      </c>
      <c r="S36" s="27"/>
      <c r="T36" s="135">
        <v>60</v>
      </c>
      <c r="U36" s="136"/>
    </row>
    <row r="37" spans="1:21" ht="12.75" customHeight="1" x14ac:dyDescent="0.25">
      <c r="A37" s="49">
        <v>32</v>
      </c>
      <c r="B37" s="33" t="s">
        <v>453</v>
      </c>
      <c r="C37" s="28" t="s">
        <v>109</v>
      </c>
      <c r="D37" s="29" t="s">
        <v>454</v>
      </c>
      <c r="E37" s="27"/>
      <c r="F37" s="27" t="s">
        <v>392</v>
      </c>
      <c r="G37" s="27"/>
      <c r="H37" s="27"/>
      <c r="I37" s="27" t="s">
        <v>392</v>
      </c>
      <c r="J37" s="27"/>
      <c r="K37" s="27"/>
      <c r="L37" s="135">
        <v>50</v>
      </c>
      <c r="M37" s="27"/>
      <c r="N37" s="27" t="s">
        <v>392</v>
      </c>
      <c r="O37" s="27"/>
      <c r="P37" s="27"/>
      <c r="Q37" s="27" t="s">
        <v>392</v>
      </c>
      <c r="R37" s="27"/>
      <c r="S37" s="27"/>
      <c r="T37" s="135">
        <v>50</v>
      </c>
      <c r="U37" s="136"/>
    </row>
    <row r="38" spans="1:21" ht="12.75" customHeight="1" x14ac:dyDescent="0.25">
      <c r="A38" s="49">
        <v>33</v>
      </c>
      <c r="B38" s="33" t="s">
        <v>455</v>
      </c>
      <c r="C38" s="28" t="s">
        <v>109</v>
      </c>
      <c r="D38" s="29" t="s">
        <v>456</v>
      </c>
      <c r="E38" s="27"/>
      <c r="F38" s="27"/>
      <c r="G38" s="27" t="s">
        <v>392</v>
      </c>
      <c r="H38" s="27"/>
      <c r="I38" s="27"/>
      <c r="J38" s="27"/>
      <c r="K38" s="27" t="s">
        <v>392</v>
      </c>
      <c r="L38" s="135">
        <v>60</v>
      </c>
      <c r="M38" s="27" t="s">
        <v>392</v>
      </c>
      <c r="N38" s="27" t="s">
        <v>392</v>
      </c>
      <c r="O38" s="27"/>
      <c r="P38" s="27" t="s">
        <v>392</v>
      </c>
      <c r="Q38" s="27"/>
      <c r="R38" s="27" t="s">
        <v>392</v>
      </c>
      <c r="S38" s="27"/>
      <c r="T38" s="135">
        <v>40</v>
      </c>
      <c r="U38" s="136"/>
    </row>
    <row r="39" spans="1:21" ht="12.75" customHeight="1" x14ac:dyDescent="0.25">
      <c r="A39" s="49">
        <v>34</v>
      </c>
      <c r="B39" s="33" t="s">
        <v>457</v>
      </c>
      <c r="C39" s="28" t="s">
        <v>109</v>
      </c>
      <c r="D39" s="29" t="s">
        <v>458</v>
      </c>
      <c r="E39" s="27"/>
      <c r="F39" s="27" t="s">
        <v>392</v>
      </c>
      <c r="G39" s="27" t="s">
        <v>392</v>
      </c>
      <c r="H39" s="27" t="s">
        <v>392</v>
      </c>
      <c r="I39" s="27"/>
      <c r="J39" s="27"/>
      <c r="K39" s="27" t="s">
        <v>392</v>
      </c>
      <c r="L39" s="135">
        <v>30</v>
      </c>
      <c r="M39" s="27"/>
      <c r="N39" s="27" t="s">
        <v>392</v>
      </c>
      <c r="O39" s="27"/>
      <c r="P39" s="27" t="s">
        <v>392</v>
      </c>
      <c r="Q39" s="27"/>
      <c r="R39" s="27"/>
      <c r="S39" s="27"/>
      <c r="T39" s="135">
        <v>70</v>
      </c>
      <c r="U39" s="136"/>
    </row>
    <row r="40" spans="1:21" ht="12.75" customHeight="1" x14ac:dyDescent="0.25">
      <c r="A40" s="49">
        <v>35</v>
      </c>
      <c r="B40" s="33" t="s">
        <v>459</v>
      </c>
      <c r="C40" s="28" t="s">
        <v>109</v>
      </c>
      <c r="D40" s="29" t="s">
        <v>460</v>
      </c>
      <c r="E40" s="27"/>
      <c r="F40" s="27"/>
      <c r="G40" s="27"/>
      <c r="H40" s="27"/>
      <c r="I40" s="27"/>
      <c r="J40" s="27"/>
      <c r="K40" s="27"/>
      <c r="L40" s="135">
        <v>0</v>
      </c>
      <c r="M40" s="27" t="s">
        <v>392</v>
      </c>
      <c r="N40" s="27" t="s">
        <v>392</v>
      </c>
      <c r="O40" s="27"/>
      <c r="P40" s="27" t="s">
        <v>392</v>
      </c>
      <c r="Q40" s="27"/>
      <c r="R40" s="27" t="s">
        <v>392</v>
      </c>
      <c r="S40" s="27"/>
      <c r="T40" s="135">
        <v>100</v>
      </c>
      <c r="U40" s="136"/>
    </row>
    <row r="41" spans="1:21" ht="12.75" customHeight="1" x14ac:dyDescent="0.25">
      <c r="A41" s="49">
        <v>36</v>
      </c>
      <c r="B41" s="33" t="s">
        <v>461</v>
      </c>
      <c r="C41" s="28" t="s">
        <v>109</v>
      </c>
      <c r="D41" s="29" t="s">
        <v>462</v>
      </c>
      <c r="E41" s="27"/>
      <c r="F41" s="27" t="s">
        <v>392</v>
      </c>
      <c r="G41" s="27" t="s">
        <v>392</v>
      </c>
      <c r="H41" s="27" t="s">
        <v>392</v>
      </c>
      <c r="I41" s="27"/>
      <c r="J41" s="27"/>
      <c r="K41" s="27" t="s">
        <v>392</v>
      </c>
      <c r="L41" s="135">
        <v>100</v>
      </c>
      <c r="M41" s="27"/>
      <c r="N41" s="27"/>
      <c r="O41" s="27"/>
      <c r="P41" s="27"/>
      <c r="Q41" s="27"/>
      <c r="R41" s="27"/>
      <c r="S41" s="27"/>
      <c r="T41" s="135">
        <v>0</v>
      </c>
      <c r="U41" s="136"/>
    </row>
    <row r="42" spans="1:21" ht="12.75" customHeight="1" x14ac:dyDescent="0.25">
      <c r="A42" s="49">
        <v>37</v>
      </c>
      <c r="B42" s="33" t="s">
        <v>463</v>
      </c>
      <c r="C42" s="28" t="s">
        <v>109</v>
      </c>
      <c r="D42" s="29" t="s">
        <v>464</v>
      </c>
      <c r="E42" s="27"/>
      <c r="F42" s="27" t="s">
        <v>392</v>
      </c>
      <c r="G42" s="27"/>
      <c r="H42" s="27"/>
      <c r="I42" s="27" t="s">
        <v>392</v>
      </c>
      <c r="J42" s="27"/>
      <c r="K42" s="27" t="s">
        <v>392</v>
      </c>
      <c r="L42" s="135">
        <v>30</v>
      </c>
      <c r="M42" s="27"/>
      <c r="N42" s="27" t="s">
        <v>392</v>
      </c>
      <c r="O42" s="27"/>
      <c r="P42" s="27"/>
      <c r="Q42" s="27" t="s">
        <v>392</v>
      </c>
      <c r="R42" s="27"/>
      <c r="S42" s="27"/>
      <c r="T42" s="135">
        <v>70</v>
      </c>
      <c r="U42" s="136"/>
    </row>
    <row r="43" spans="1:21" ht="12.75" customHeight="1" x14ac:dyDescent="0.25">
      <c r="A43" s="49">
        <v>38</v>
      </c>
      <c r="B43" s="33" t="s">
        <v>465</v>
      </c>
      <c r="C43" s="28" t="s">
        <v>109</v>
      </c>
      <c r="D43" s="29" t="s">
        <v>466</v>
      </c>
      <c r="E43" s="27"/>
      <c r="F43" s="27" t="s">
        <v>392</v>
      </c>
      <c r="G43" s="27" t="s">
        <v>392</v>
      </c>
      <c r="H43" s="27"/>
      <c r="I43" s="27" t="s">
        <v>392</v>
      </c>
      <c r="J43" s="27"/>
      <c r="K43" s="27" t="s">
        <v>392</v>
      </c>
      <c r="L43" s="135">
        <v>30</v>
      </c>
      <c r="M43" s="27"/>
      <c r="N43" s="27" t="s">
        <v>392</v>
      </c>
      <c r="O43" s="27"/>
      <c r="P43" s="27"/>
      <c r="Q43" s="27" t="s">
        <v>392</v>
      </c>
      <c r="R43" s="27"/>
      <c r="S43" s="27"/>
      <c r="T43" s="135">
        <v>70</v>
      </c>
      <c r="U43" s="136"/>
    </row>
    <row r="44" spans="1:21" ht="12.75" customHeight="1" x14ac:dyDescent="0.25">
      <c r="A44" s="49">
        <v>39</v>
      </c>
      <c r="B44" s="33" t="s">
        <v>467</v>
      </c>
      <c r="C44" s="28" t="s">
        <v>109</v>
      </c>
      <c r="D44" s="29" t="s">
        <v>468</v>
      </c>
      <c r="E44" s="27"/>
      <c r="F44" s="27"/>
      <c r="G44" s="27"/>
      <c r="H44" s="27"/>
      <c r="I44" s="27"/>
      <c r="J44" s="27"/>
      <c r="K44" s="27"/>
      <c r="L44" s="135">
        <v>0</v>
      </c>
      <c r="M44" s="27"/>
      <c r="N44" s="27" t="s">
        <v>392</v>
      </c>
      <c r="O44" s="27"/>
      <c r="P44" s="27"/>
      <c r="Q44" s="27" t="s">
        <v>392</v>
      </c>
      <c r="R44" s="27"/>
      <c r="S44" s="27"/>
      <c r="T44" s="135">
        <v>100</v>
      </c>
      <c r="U44" s="136"/>
    </row>
    <row r="45" spans="1:21" ht="12.75" customHeight="1" x14ac:dyDescent="0.25">
      <c r="A45" s="49">
        <v>40</v>
      </c>
      <c r="B45" s="33" t="s">
        <v>469</v>
      </c>
      <c r="C45" s="28" t="s">
        <v>109</v>
      </c>
      <c r="D45" s="29" t="s">
        <v>470</v>
      </c>
      <c r="E45" s="27"/>
      <c r="F45" s="27"/>
      <c r="G45" s="27" t="s">
        <v>392</v>
      </c>
      <c r="H45" s="27"/>
      <c r="I45" s="27"/>
      <c r="J45" s="27"/>
      <c r="K45" s="27" t="s">
        <v>392</v>
      </c>
      <c r="L45" s="135">
        <v>30</v>
      </c>
      <c r="M45" s="27" t="s">
        <v>392</v>
      </c>
      <c r="N45" s="27" t="s">
        <v>392</v>
      </c>
      <c r="O45" s="27"/>
      <c r="P45" s="27" t="s">
        <v>392</v>
      </c>
      <c r="Q45" s="27"/>
      <c r="R45" s="27" t="s">
        <v>392</v>
      </c>
      <c r="S45" s="27"/>
      <c r="T45" s="135">
        <v>70</v>
      </c>
      <c r="U45" s="136"/>
    </row>
    <row r="46" spans="1:21" ht="12.75" customHeight="1" x14ac:dyDescent="0.25">
      <c r="A46" s="49">
        <v>41</v>
      </c>
      <c r="B46" s="33" t="s">
        <v>471</v>
      </c>
      <c r="C46" s="28" t="s">
        <v>109</v>
      </c>
      <c r="D46" s="29" t="s">
        <v>472</v>
      </c>
      <c r="E46" s="27"/>
      <c r="F46" s="27"/>
      <c r="G46" s="27"/>
      <c r="H46" s="27"/>
      <c r="I46" s="27"/>
      <c r="J46" s="27"/>
      <c r="K46" s="27"/>
      <c r="L46" s="135">
        <v>0</v>
      </c>
      <c r="M46" s="27"/>
      <c r="N46" s="27"/>
      <c r="O46" s="27" t="s">
        <v>392</v>
      </c>
      <c r="P46" s="27"/>
      <c r="Q46" s="27"/>
      <c r="R46" s="27"/>
      <c r="S46" s="27" t="s">
        <v>392</v>
      </c>
      <c r="T46" s="135">
        <v>100</v>
      </c>
      <c r="U46" s="136"/>
    </row>
    <row r="47" spans="1:21" ht="12.75" customHeight="1" x14ac:dyDescent="0.25">
      <c r="A47" s="49">
        <v>42</v>
      </c>
      <c r="B47" s="33" t="s">
        <v>473</v>
      </c>
      <c r="C47" s="28" t="s">
        <v>109</v>
      </c>
      <c r="D47" s="29" t="s">
        <v>474</v>
      </c>
      <c r="E47" s="27"/>
      <c r="F47" s="27" t="s">
        <v>392</v>
      </c>
      <c r="G47" s="27" t="s">
        <v>392</v>
      </c>
      <c r="H47" s="27"/>
      <c r="I47" s="27" t="s">
        <v>392</v>
      </c>
      <c r="J47" s="27"/>
      <c r="K47" s="27" t="s">
        <v>392</v>
      </c>
      <c r="L47" s="135">
        <v>100</v>
      </c>
      <c r="M47" s="27"/>
      <c r="N47" s="27"/>
      <c r="O47" s="27"/>
      <c r="P47" s="27"/>
      <c r="Q47" s="27"/>
      <c r="R47" s="27"/>
      <c r="S47" s="27"/>
      <c r="T47" s="135">
        <v>0</v>
      </c>
      <c r="U47" s="136"/>
    </row>
    <row r="48" spans="1:21" ht="12.75" customHeight="1" x14ac:dyDescent="0.25">
      <c r="A48" s="49">
        <v>43</v>
      </c>
      <c r="B48" s="33" t="s">
        <v>475</v>
      </c>
      <c r="C48" s="28" t="s">
        <v>109</v>
      </c>
      <c r="D48" s="29" t="s">
        <v>476</v>
      </c>
      <c r="E48" s="27"/>
      <c r="F48" s="27"/>
      <c r="G48" s="27"/>
      <c r="H48" s="27"/>
      <c r="I48" s="27"/>
      <c r="J48" s="27"/>
      <c r="K48" s="27"/>
      <c r="L48" s="135">
        <v>0</v>
      </c>
      <c r="M48" s="27" t="s">
        <v>392</v>
      </c>
      <c r="N48" s="27" t="s">
        <v>392</v>
      </c>
      <c r="O48" s="27"/>
      <c r="P48" s="27" t="s">
        <v>392</v>
      </c>
      <c r="Q48" s="27"/>
      <c r="R48" s="27" t="s">
        <v>392</v>
      </c>
      <c r="S48" s="27"/>
      <c r="T48" s="135">
        <v>100</v>
      </c>
      <c r="U48" s="136"/>
    </row>
    <row r="49" spans="1:21" ht="12.75" customHeight="1" x14ac:dyDescent="0.25">
      <c r="A49" s="49">
        <v>44</v>
      </c>
      <c r="B49" s="33" t="s">
        <v>477</v>
      </c>
      <c r="C49" s="28" t="s">
        <v>109</v>
      </c>
      <c r="D49" s="29" t="s">
        <v>478</v>
      </c>
      <c r="E49" s="27"/>
      <c r="F49" s="27" t="s">
        <v>392</v>
      </c>
      <c r="G49" s="27"/>
      <c r="H49" s="27"/>
      <c r="I49" s="27" t="s">
        <v>392</v>
      </c>
      <c r="J49" s="27"/>
      <c r="K49" s="27"/>
      <c r="L49" s="135">
        <v>40</v>
      </c>
      <c r="M49" s="27" t="s">
        <v>392</v>
      </c>
      <c r="N49" s="27" t="s">
        <v>392</v>
      </c>
      <c r="O49" s="27"/>
      <c r="P49" s="27"/>
      <c r="Q49" s="27" t="s">
        <v>392</v>
      </c>
      <c r="R49" s="27" t="s">
        <v>392</v>
      </c>
      <c r="S49" s="27"/>
      <c r="T49" s="135">
        <v>60</v>
      </c>
      <c r="U49" s="136"/>
    </row>
    <row r="50" spans="1:21" ht="12.75" customHeight="1" x14ac:dyDescent="0.25">
      <c r="A50" s="49">
        <v>45</v>
      </c>
      <c r="B50" s="33" t="s">
        <v>479</v>
      </c>
      <c r="C50" s="28" t="s">
        <v>109</v>
      </c>
      <c r="D50" s="29" t="s">
        <v>480</v>
      </c>
      <c r="E50" s="27"/>
      <c r="F50" s="27" t="s">
        <v>392</v>
      </c>
      <c r="G50" s="27"/>
      <c r="H50" s="27"/>
      <c r="I50" s="27" t="s">
        <v>392</v>
      </c>
      <c r="J50" s="27"/>
      <c r="K50" s="27"/>
      <c r="L50" s="135">
        <v>30</v>
      </c>
      <c r="M50" s="27"/>
      <c r="N50" s="27" t="s">
        <v>392</v>
      </c>
      <c r="O50" s="27"/>
      <c r="P50" s="27"/>
      <c r="Q50" s="27" t="s">
        <v>392</v>
      </c>
      <c r="R50" s="27"/>
      <c r="S50" s="27"/>
      <c r="T50" s="135">
        <v>70</v>
      </c>
      <c r="U50" s="136"/>
    </row>
    <row r="51" spans="1:21" ht="12.75" customHeight="1" x14ac:dyDescent="0.25">
      <c r="A51" s="49">
        <v>46</v>
      </c>
      <c r="B51" s="33" t="s">
        <v>481</v>
      </c>
      <c r="C51" s="28" t="s">
        <v>109</v>
      </c>
      <c r="D51" s="29" t="s">
        <v>482</v>
      </c>
      <c r="E51" s="27"/>
      <c r="F51" s="27" t="s">
        <v>392</v>
      </c>
      <c r="G51" s="27"/>
      <c r="H51" s="27"/>
      <c r="I51" s="27" t="s">
        <v>392</v>
      </c>
      <c r="J51" s="27"/>
      <c r="K51" s="27"/>
      <c r="L51" s="135">
        <v>30</v>
      </c>
      <c r="M51" s="27"/>
      <c r="N51" s="27" t="s">
        <v>392</v>
      </c>
      <c r="O51" s="27"/>
      <c r="P51" s="27"/>
      <c r="Q51" s="27" t="s">
        <v>392</v>
      </c>
      <c r="R51" s="27"/>
      <c r="S51" s="27"/>
      <c r="T51" s="135">
        <v>70</v>
      </c>
      <c r="U51" s="136"/>
    </row>
    <row r="52" spans="1:21" ht="12.75" customHeight="1" x14ac:dyDescent="0.25">
      <c r="A52" s="49">
        <v>47</v>
      </c>
      <c r="B52" s="33" t="s">
        <v>483</v>
      </c>
      <c r="C52" s="28" t="s">
        <v>109</v>
      </c>
      <c r="D52" s="29" t="s">
        <v>484</v>
      </c>
      <c r="E52" s="27"/>
      <c r="F52" s="27" t="s">
        <v>392</v>
      </c>
      <c r="G52" s="27"/>
      <c r="H52" s="27"/>
      <c r="I52" s="27" t="s">
        <v>392</v>
      </c>
      <c r="J52" s="27"/>
      <c r="K52" s="27"/>
      <c r="L52" s="135">
        <v>70</v>
      </c>
      <c r="M52" s="27"/>
      <c r="N52" s="27" t="s">
        <v>392</v>
      </c>
      <c r="O52" s="27"/>
      <c r="P52" s="27"/>
      <c r="Q52" s="27" t="s">
        <v>392</v>
      </c>
      <c r="R52" s="27"/>
      <c r="S52" s="27"/>
      <c r="T52" s="135">
        <v>30</v>
      </c>
      <c r="U52" s="136"/>
    </row>
    <row r="53" spans="1:21" ht="12.75" customHeight="1" x14ac:dyDescent="0.25">
      <c r="A53" s="49">
        <v>48</v>
      </c>
      <c r="B53" s="33" t="s">
        <v>485</v>
      </c>
      <c r="C53" s="28" t="s">
        <v>109</v>
      </c>
      <c r="D53" s="29" t="s">
        <v>486</v>
      </c>
      <c r="E53" s="27"/>
      <c r="F53" s="27" t="s">
        <v>392</v>
      </c>
      <c r="G53" s="27"/>
      <c r="H53" s="27"/>
      <c r="I53" s="27" t="s">
        <v>392</v>
      </c>
      <c r="J53" s="27"/>
      <c r="K53" s="27"/>
      <c r="L53" s="135">
        <v>20</v>
      </c>
      <c r="M53" s="27" t="s">
        <v>392</v>
      </c>
      <c r="N53" s="27" t="s">
        <v>392</v>
      </c>
      <c r="O53" s="27"/>
      <c r="P53" s="27"/>
      <c r="Q53" s="27" t="s">
        <v>392</v>
      </c>
      <c r="R53" s="27" t="s">
        <v>392</v>
      </c>
      <c r="S53" s="27"/>
      <c r="T53" s="135">
        <v>80</v>
      </c>
      <c r="U53" s="136"/>
    </row>
    <row r="54" spans="1:21" ht="12.75" customHeight="1" x14ac:dyDescent="0.25">
      <c r="A54" s="49">
        <v>49</v>
      </c>
      <c r="B54" s="33" t="s">
        <v>487</v>
      </c>
      <c r="C54" s="28" t="s">
        <v>109</v>
      </c>
      <c r="D54" s="29" t="s">
        <v>488</v>
      </c>
      <c r="E54" s="27"/>
      <c r="F54" s="27" t="s">
        <v>392</v>
      </c>
      <c r="G54" s="27"/>
      <c r="H54" s="27"/>
      <c r="I54" s="27" t="s">
        <v>392</v>
      </c>
      <c r="J54" s="27"/>
      <c r="K54" s="27"/>
      <c r="L54" s="135">
        <v>40</v>
      </c>
      <c r="M54" s="27" t="s">
        <v>392</v>
      </c>
      <c r="N54" s="27" t="s">
        <v>392</v>
      </c>
      <c r="O54" s="27"/>
      <c r="P54" s="27"/>
      <c r="Q54" s="27" t="s">
        <v>392</v>
      </c>
      <c r="R54" s="27" t="s">
        <v>392</v>
      </c>
      <c r="S54" s="27"/>
      <c r="T54" s="135">
        <v>60</v>
      </c>
      <c r="U54" s="136"/>
    </row>
    <row r="55" spans="1:21" ht="12.75" customHeight="1" x14ac:dyDescent="0.25">
      <c r="A55" s="49">
        <v>50</v>
      </c>
      <c r="B55" s="33" t="s">
        <v>489</v>
      </c>
      <c r="C55" s="28" t="s">
        <v>109</v>
      </c>
      <c r="D55" s="29" t="s">
        <v>490</v>
      </c>
      <c r="E55" s="27"/>
      <c r="F55" s="27" t="s">
        <v>392</v>
      </c>
      <c r="G55" s="27"/>
      <c r="H55" s="27"/>
      <c r="I55" s="27" t="s">
        <v>392</v>
      </c>
      <c r="J55" s="27"/>
      <c r="K55" s="27"/>
      <c r="L55" s="135">
        <v>40</v>
      </c>
      <c r="M55" s="27" t="s">
        <v>392</v>
      </c>
      <c r="N55" s="27" t="s">
        <v>392</v>
      </c>
      <c r="O55" s="27"/>
      <c r="P55" s="27"/>
      <c r="Q55" s="27" t="s">
        <v>392</v>
      </c>
      <c r="R55" s="27" t="s">
        <v>392</v>
      </c>
      <c r="S55" s="27"/>
      <c r="T55" s="135">
        <v>60</v>
      </c>
      <c r="U55" s="136"/>
    </row>
    <row r="56" spans="1:21" ht="12.75" customHeight="1" x14ac:dyDescent="0.25">
      <c r="A56" s="49">
        <v>51</v>
      </c>
      <c r="B56" s="33" t="s">
        <v>491</v>
      </c>
      <c r="C56" s="28" t="s">
        <v>109</v>
      </c>
      <c r="D56" s="29" t="s">
        <v>492</v>
      </c>
      <c r="E56" s="27"/>
      <c r="F56" s="27" t="s">
        <v>392</v>
      </c>
      <c r="G56" s="27"/>
      <c r="H56" s="27"/>
      <c r="I56" s="27" t="s">
        <v>392</v>
      </c>
      <c r="J56" s="27"/>
      <c r="K56" s="27"/>
      <c r="L56" s="135">
        <v>40</v>
      </c>
      <c r="M56" s="27" t="s">
        <v>392</v>
      </c>
      <c r="N56" s="27" t="s">
        <v>392</v>
      </c>
      <c r="O56" s="27"/>
      <c r="P56" s="27"/>
      <c r="Q56" s="27" t="s">
        <v>392</v>
      </c>
      <c r="R56" s="27" t="s">
        <v>392</v>
      </c>
      <c r="S56" s="27"/>
      <c r="T56" s="135">
        <v>60</v>
      </c>
      <c r="U56" s="136"/>
    </row>
    <row r="57" spans="1:21" ht="12.75" customHeight="1" x14ac:dyDescent="0.25">
      <c r="A57" s="49">
        <v>52</v>
      </c>
      <c r="B57" s="138" t="s">
        <v>493</v>
      </c>
      <c r="C57" s="32" t="s">
        <v>109</v>
      </c>
      <c r="D57" s="31" t="s">
        <v>494</v>
      </c>
      <c r="E57" s="139"/>
      <c r="F57" s="139" t="s">
        <v>392</v>
      </c>
      <c r="G57" s="139"/>
      <c r="H57" s="139" t="s">
        <v>392</v>
      </c>
      <c r="I57" s="139"/>
      <c r="J57" s="139"/>
      <c r="K57" s="139"/>
      <c r="L57" s="140">
        <v>50</v>
      </c>
      <c r="M57" s="139" t="s">
        <v>392</v>
      </c>
      <c r="N57" s="139"/>
      <c r="O57" s="139"/>
      <c r="P57" s="139"/>
      <c r="Q57" s="139"/>
      <c r="R57" s="139" t="s">
        <v>392</v>
      </c>
      <c r="S57" s="139"/>
      <c r="T57" s="140">
        <v>50</v>
      </c>
      <c r="U57" s="136"/>
    </row>
    <row r="58" spans="1:21" ht="12.75" customHeight="1" x14ac:dyDescent="0.25">
      <c r="A58" s="49">
        <v>53</v>
      </c>
      <c r="B58" s="33" t="s">
        <v>495</v>
      </c>
      <c r="C58" s="28" t="s">
        <v>109</v>
      </c>
      <c r="D58" s="29" t="s">
        <v>496</v>
      </c>
      <c r="E58" s="27"/>
      <c r="F58" s="27" t="s">
        <v>392</v>
      </c>
      <c r="G58" s="27"/>
      <c r="H58" s="27"/>
      <c r="I58" s="27" t="s">
        <v>392</v>
      </c>
      <c r="J58" s="27"/>
      <c r="K58" s="27"/>
      <c r="L58" s="135">
        <v>40</v>
      </c>
      <c r="M58" s="27" t="s">
        <v>392</v>
      </c>
      <c r="N58" s="27"/>
      <c r="O58" s="27"/>
      <c r="P58" s="27"/>
      <c r="Q58" s="27"/>
      <c r="R58" s="27" t="s">
        <v>392</v>
      </c>
      <c r="S58" s="27"/>
      <c r="T58" s="135">
        <v>60</v>
      </c>
      <c r="U58" s="136"/>
    </row>
    <row r="59" spans="1:21" ht="12.75" customHeight="1" x14ac:dyDescent="0.25">
      <c r="A59" s="49">
        <v>54</v>
      </c>
      <c r="B59" s="33" t="s">
        <v>497</v>
      </c>
      <c r="C59" s="28" t="s">
        <v>109</v>
      </c>
      <c r="D59" s="29" t="s">
        <v>498</v>
      </c>
      <c r="E59" s="27"/>
      <c r="F59" s="27" t="s">
        <v>392</v>
      </c>
      <c r="G59" s="27"/>
      <c r="H59" s="27"/>
      <c r="I59" s="27" t="s">
        <v>392</v>
      </c>
      <c r="J59" s="27"/>
      <c r="K59" s="27"/>
      <c r="L59" s="135">
        <v>50</v>
      </c>
      <c r="M59" s="27" t="s">
        <v>392</v>
      </c>
      <c r="N59" s="27" t="s">
        <v>392</v>
      </c>
      <c r="O59" s="27"/>
      <c r="P59" s="27"/>
      <c r="Q59" s="27" t="s">
        <v>392</v>
      </c>
      <c r="R59" s="27" t="s">
        <v>392</v>
      </c>
      <c r="S59" s="27"/>
      <c r="T59" s="135">
        <v>50</v>
      </c>
      <c r="U59" s="136"/>
    </row>
    <row r="60" spans="1:21" ht="12.75" customHeight="1" x14ac:dyDescent="0.25">
      <c r="A60" s="49">
        <v>55</v>
      </c>
      <c r="B60" s="33" t="s">
        <v>499</v>
      </c>
      <c r="C60" s="28" t="s">
        <v>109</v>
      </c>
      <c r="D60" s="29" t="s">
        <v>500</v>
      </c>
      <c r="E60" s="27"/>
      <c r="F60" s="27" t="s">
        <v>392</v>
      </c>
      <c r="G60" s="27"/>
      <c r="H60" s="27"/>
      <c r="I60" s="27" t="s">
        <v>392</v>
      </c>
      <c r="J60" s="27"/>
      <c r="K60" s="27"/>
      <c r="L60" s="135">
        <v>20</v>
      </c>
      <c r="M60" s="27"/>
      <c r="N60" s="27" t="s">
        <v>392</v>
      </c>
      <c r="O60" s="27"/>
      <c r="P60" s="27"/>
      <c r="Q60" s="27" t="s">
        <v>392</v>
      </c>
      <c r="R60" s="27"/>
      <c r="S60" s="27"/>
      <c r="T60" s="135">
        <v>80</v>
      </c>
      <c r="U60" s="136"/>
    </row>
    <row r="61" spans="1:21" ht="12.75" customHeight="1" x14ac:dyDescent="0.25">
      <c r="A61" s="49">
        <v>56</v>
      </c>
      <c r="B61" s="33" t="s">
        <v>501</v>
      </c>
      <c r="C61" s="28" t="s">
        <v>109</v>
      </c>
      <c r="D61" s="29" t="s">
        <v>502</v>
      </c>
      <c r="E61" s="27"/>
      <c r="F61" s="27" t="s">
        <v>392</v>
      </c>
      <c r="G61" s="27" t="s">
        <v>392</v>
      </c>
      <c r="H61" s="27" t="s">
        <v>392</v>
      </c>
      <c r="I61" s="27"/>
      <c r="J61" s="27"/>
      <c r="K61" s="27" t="s">
        <v>392</v>
      </c>
      <c r="L61" s="135">
        <v>40</v>
      </c>
      <c r="M61" s="27"/>
      <c r="N61" s="27" t="s">
        <v>392</v>
      </c>
      <c r="O61" s="27"/>
      <c r="P61" s="27"/>
      <c r="Q61" s="27" t="s">
        <v>392</v>
      </c>
      <c r="R61" s="27"/>
      <c r="S61" s="27"/>
      <c r="T61" s="135">
        <v>60</v>
      </c>
      <c r="U61" s="136"/>
    </row>
    <row r="62" spans="1:21" ht="12.75" customHeight="1" x14ac:dyDescent="0.25">
      <c r="A62" s="49">
        <v>57</v>
      </c>
      <c r="B62" s="141" t="s">
        <v>503</v>
      </c>
      <c r="C62" s="142" t="s">
        <v>109</v>
      </c>
      <c r="D62" s="143" t="s">
        <v>504</v>
      </c>
      <c r="E62" s="27"/>
      <c r="F62" s="27" t="s">
        <v>392</v>
      </c>
      <c r="G62" s="27"/>
      <c r="H62" s="27" t="s">
        <v>392</v>
      </c>
      <c r="I62" s="27"/>
      <c r="J62" s="27"/>
      <c r="K62" s="27"/>
      <c r="L62" s="135">
        <v>30</v>
      </c>
      <c r="M62" s="27"/>
      <c r="N62" s="27" t="s">
        <v>392</v>
      </c>
      <c r="O62" s="27"/>
      <c r="P62" s="27" t="s">
        <v>392</v>
      </c>
      <c r="Q62" s="27"/>
      <c r="R62" s="27"/>
      <c r="S62" s="27"/>
      <c r="T62" s="135">
        <v>70</v>
      </c>
      <c r="U62" s="136"/>
    </row>
    <row r="63" spans="1:21" ht="12.75" customHeight="1" x14ac:dyDescent="0.25">
      <c r="A63" s="49">
        <v>58</v>
      </c>
      <c r="B63" s="141" t="s">
        <v>505</v>
      </c>
      <c r="C63" s="142" t="s">
        <v>109</v>
      </c>
      <c r="D63" s="143" t="s">
        <v>448</v>
      </c>
      <c r="E63" s="27"/>
      <c r="F63" s="27" t="s">
        <v>392</v>
      </c>
      <c r="G63" s="27" t="s">
        <v>392</v>
      </c>
      <c r="H63" s="27"/>
      <c r="I63" s="27" t="s">
        <v>392</v>
      </c>
      <c r="J63" s="27"/>
      <c r="K63" s="27" t="s">
        <v>392</v>
      </c>
      <c r="L63" s="135">
        <v>40</v>
      </c>
      <c r="M63" s="27"/>
      <c r="N63" s="27" t="s">
        <v>392</v>
      </c>
      <c r="O63" s="27"/>
      <c r="P63" s="27" t="s">
        <v>392</v>
      </c>
      <c r="Q63" s="27"/>
      <c r="R63" s="27"/>
      <c r="S63" s="27"/>
      <c r="T63" s="135">
        <v>60</v>
      </c>
      <c r="U63" s="136"/>
    </row>
    <row r="64" spans="1:21" ht="12.75" customHeight="1" x14ac:dyDescent="0.25">
      <c r="A64" s="49">
        <v>59</v>
      </c>
      <c r="B64" s="141" t="s">
        <v>506</v>
      </c>
      <c r="C64" s="142" t="s">
        <v>109</v>
      </c>
      <c r="D64" s="143" t="s">
        <v>507</v>
      </c>
      <c r="E64" s="27"/>
      <c r="F64" s="27" t="s">
        <v>392</v>
      </c>
      <c r="G64" s="27"/>
      <c r="H64" s="27" t="s">
        <v>392</v>
      </c>
      <c r="I64" s="27"/>
      <c r="J64" s="27"/>
      <c r="K64" s="27"/>
      <c r="L64" s="135">
        <v>30</v>
      </c>
      <c r="M64" s="27"/>
      <c r="N64" s="27" t="s">
        <v>392</v>
      </c>
      <c r="O64" s="27"/>
      <c r="P64" s="27" t="s">
        <v>392</v>
      </c>
      <c r="Q64" s="27"/>
      <c r="R64" s="27"/>
      <c r="S64" s="27"/>
      <c r="T64" s="135">
        <v>70</v>
      </c>
      <c r="U64" s="136"/>
    </row>
    <row r="65" spans="1:21" ht="12.75" customHeight="1" x14ac:dyDescent="0.25">
      <c r="A65" s="49">
        <v>60</v>
      </c>
      <c r="B65" s="33" t="s">
        <v>508</v>
      </c>
      <c r="C65" s="28" t="s">
        <v>109</v>
      </c>
      <c r="D65" s="144" t="s">
        <v>507</v>
      </c>
      <c r="E65" s="27"/>
      <c r="F65" s="27" t="s">
        <v>392</v>
      </c>
      <c r="G65" s="27"/>
      <c r="H65" s="27" t="s">
        <v>392</v>
      </c>
      <c r="I65" s="27"/>
      <c r="J65" s="27"/>
      <c r="K65" s="27"/>
      <c r="L65" s="135">
        <v>40</v>
      </c>
      <c r="M65" s="27" t="s">
        <v>392</v>
      </c>
      <c r="N65" s="27" t="s">
        <v>392</v>
      </c>
      <c r="O65" s="27"/>
      <c r="P65" s="27" t="s">
        <v>392</v>
      </c>
      <c r="Q65" s="27"/>
      <c r="R65" s="27" t="s">
        <v>392</v>
      </c>
      <c r="S65" s="27"/>
      <c r="T65" s="135">
        <v>60</v>
      </c>
      <c r="U65" s="136"/>
    </row>
    <row r="66" spans="1:21" ht="12.75" customHeight="1" x14ac:dyDescent="0.25">
      <c r="A66" s="49">
        <v>61</v>
      </c>
      <c r="B66" s="33" t="s">
        <v>509</v>
      </c>
      <c r="C66" s="28" t="s">
        <v>109</v>
      </c>
      <c r="D66" s="144" t="s">
        <v>510</v>
      </c>
      <c r="E66" s="27"/>
      <c r="F66" s="27" t="s">
        <v>392</v>
      </c>
      <c r="G66" s="27" t="s">
        <v>392</v>
      </c>
      <c r="H66" s="27" t="s">
        <v>392</v>
      </c>
      <c r="I66" s="27"/>
      <c r="J66" s="27"/>
      <c r="K66" s="27" t="s">
        <v>392</v>
      </c>
      <c r="L66" s="135">
        <v>40</v>
      </c>
      <c r="M66" s="27" t="s">
        <v>392</v>
      </c>
      <c r="N66" s="27" t="s">
        <v>392</v>
      </c>
      <c r="O66" s="27"/>
      <c r="P66" s="27"/>
      <c r="Q66" s="27" t="s">
        <v>392</v>
      </c>
      <c r="R66" s="27" t="s">
        <v>392</v>
      </c>
      <c r="S66" s="27"/>
      <c r="T66" s="135">
        <v>60</v>
      </c>
      <c r="U66" s="136"/>
    </row>
    <row r="67" spans="1:21" ht="12.75" customHeight="1" x14ac:dyDescent="0.25">
      <c r="A67" s="49">
        <v>62</v>
      </c>
      <c r="B67" s="141" t="s">
        <v>511</v>
      </c>
      <c r="C67" s="142" t="s">
        <v>109</v>
      </c>
      <c r="D67" s="143" t="s">
        <v>504</v>
      </c>
      <c r="E67" s="27"/>
      <c r="F67" s="27" t="s">
        <v>392</v>
      </c>
      <c r="G67" s="27"/>
      <c r="H67" s="27" t="s">
        <v>392</v>
      </c>
      <c r="I67" s="27"/>
      <c r="J67" s="27"/>
      <c r="K67" s="27"/>
      <c r="L67" s="135">
        <v>40</v>
      </c>
      <c r="M67" s="27"/>
      <c r="N67" s="27" t="s">
        <v>392</v>
      </c>
      <c r="O67" s="27"/>
      <c r="P67" s="27" t="s">
        <v>392</v>
      </c>
      <c r="Q67" s="27"/>
      <c r="R67" s="27"/>
      <c r="S67" s="27"/>
      <c r="T67" s="135">
        <v>60</v>
      </c>
      <c r="U67" s="136"/>
    </row>
    <row r="68" spans="1:21" ht="12.75" customHeight="1" x14ac:dyDescent="0.25">
      <c r="A68" s="49">
        <v>63</v>
      </c>
      <c r="B68" s="33" t="s">
        <v>512</v>
      </c>
      <c r="C68" s="28" t="s">
        <v>109</v>
      </c>
      <c r="D68" s="144" t="s">
        <v>513</v>
      </c>
      <c r="E68" s="27"/>
      <c r="F68" s="27" t="s">
        <v>392</v>
      </c>
      <c r="G68" s="27" t="s">
        <v>392</v>
      </c>
      <c r="H68" s="27" t="s">
        <v>392</v>
      </c>
      <c r="I68" s="27" t="s">
        <v>392</v>
      </c>
      <c r="J68" s="27"/>
      <c r="K68" s="27" t="s">
        <v>392</v>
      </c>
      <c r="L68" s="135">
        <v>30</v>
      </c>
      <c r="M68" s="27"/>
      <c r="N68" s="27" t="s">
        <v>392</v>
      </c>
      <c r="O68" s="27"/>
      <c r="P68" s="27"/>
      <c r="Q68" s="27" t="s">
        <v>392</v>
      </c>
      <c r="R68" s="27"/>
      <c r="S68" s="27"/>
      <c r="T68" s="135">
        <v>70</v>
      </c>
      <c r="U68" s="136"/>
    </row>
    <row r="69" spans="1:21" ht="12.75" customHeight="1" x14ac:dyDescent="0.25">
      <c r="A69" s="49">
        <v>64</v>
      </c>
      <c r="B69" s="33" t="s">
        <v>514</v>
      </c>
      <c r="C69" s="28" t="s">
        <v>109</v>
      </c>
      <c r="D69" s="144" t="s">
        <v>515</v>
      </c>
      <c r="E69" s="27"/>
      <c r="F69" s="27"/>
      <c r="G69" s="27"/>
      <c r="H69" s="27"/>
      <c r="I69" s="27"/>
      <c r="J69" s="27"/>
      <c r="K69" s="27"/>
      <c r="L69" s="135">
        <v>0</v>
      </c>
      <c r="M69" s="27" t="s">
        <v>392</v>
      </c>
      <c r="N69" s="27"/>
      <c r="O69" s="27"/>
      <c r="P69" s="27"/>
      <c r="Q69" s="27"/>
      <c r="R69" s="27"/>
      <c r="S69" s="27" t="s">
        <v>392</v>
      </c>
      <c r="T69" s="135">
        <v>100</v>
      </c>
      <c r="U69" s="136"/>
    </row>
    <row r="70" spans="1:21" ht="12.75" customHeight="1" x14ac:dyDescent="0.25">
      <c r="A70" s="49">
        <v>65</v>
      </c>
      <c r="B70" s="33" t="s">
        <v>516</v>
      </c>
      <c r="C70" s="28" t="s">
        <v>109</v>
      </c>
      <c r="D70" s="29" t="s">
        <v>517</v>
      </c>
      <c r="E70" s="28"/>
      <c r="F70" s="28"/>
      <c r="G70" s="28"/>
      <c r="H70" s="28"/>
      <c r="I70" s="28"/>
      <c r="J70" s="28"/>
      <c r="K70" s="28"/>
      <c r="L70" s="30">
        <v>0</v>
      </c>
      <c r="M70" s="28"/>
      <c r="N70" s="28" t="s">
        <v>392</v>
      </c>
      <c r="O70" s="28"/>
      <c r="P70" s="28"/>
      <c r="Q70" s="28" t="s">
        <v>392</v>
      </c>
      <c r="R70" s="28"/>
      <c r="S70" s="28"/>
      <c r="T70" s="30">
        <v>100</v>
      </c>
      <c r="U70" s="136"/>
    </row>
    <row r="71" spans="1:21" ht="12.75" customHeight="1" x14ac:dyDescent="0.25">
      <c r="A71" s="49">
        <v>66</v>
      </c>
      <c r="B71" s="33" t="s">
        <v>518</v>
      </c>
      <c r="C71" s="28" t="s">
        <v>109</v>
      </c>
      <c r="D71" s="29" t="s">
        <v>519</v>
      </c>
      <c r="E71" s="28"/>
      <c r="F71" s="28"/>
      <c r="G71" s="28"/>
      <c r="H71" s="28"/>
      <c r="I71" s="28"/>
      <c r="J71" s="28"/>
      <c r="K71" s="28"/>
      <c r="L71" s="30">
        <v>0</v>
      </c>
      <c r="M71" s="28"/>
      <c r="N71" s="28" t="s">
        <v>392</v>
      </c>
      <c r="O71" s="28"/>
      <c r="P71" s="28"/>
      <c r="Q71" s="28" t="s">
        <v>392</v>
      </c>
      <c r="R71" s="28"/>
      <c r="S71" s="28"/>
      <c r="T71" s="30">
        <v>100</v>
      </c>
      <c r="U71" s="136"/>
    </row>
    <row r="72" spans="1:21" ht="12.75" customHeight="1" x14ac:dyDescent="0.25">
      <c r="A72" s="49">
        <v>67</v>
      </c>
      <c r="B72" s="33" t="s">
        <v>520</v>
      </c>
      <c r="C72" s="28" t="s">
        <v>109</v>
      </c>
      <c r="D72" s="29" t="s">
        <v>521</v>
      </c>
      <c r="E72" s="28"/>
      <c r="F72" s="28" t="s">
        <v>392</v>
      </c>
      <c r="G72" s="28"/>
      <c r="H72" s="28"/>
      <c r="I72" s="28" t="s">
        <v>392</v>
      </c>
      <c r="J72" s="28"/>
      <c r="K72" s="28"/>
      <c r="L72" s="30">
        <v>50</v>
      </c>
      <c r="M72" s="28"/>
      <c r="N72" s="28" t="s">
        <v>392</v>
      </c>
      <c r="O72" s="28"/>
      <c r="P72" s="28"/>
      <c r="Q72" s="28" t="s">
        <v>392</v>
      </c>
      <c r="R72" s="28"/>
      <c r="S72" s="28"/>
      <c r="T72" s="30">
        <v>50</v>
      </c>
      <c r="U72" s="136"/>
    </row>
    <row r="73" spans="1:21" ht="12.75" customHeight="1" x14ac:dyDescent="0.25">
      <c r="A73" s="49">
        <v>68</v>
      </c>
      <c r="B73" s="33" t="s">
        <v>522</v>
      </c>
      <c r="C73" s="28" t="s">
        <v>109</v>
      </c>
      <c r="D73" s="29" t="s">
        <v>523</v>
      </c>
      <c r="E73" s="28"/>
      <c r="F73" s="28" t="s">
        <v>392</v>
      </c>
      <c r="G73" s="28"/>
      <c r="H73" s="28" t="s">
        <v>392</v>
      </c>
      <c r="I73" s="28" t="s">
        <v>392</v>
      </c>
      <c r="J73" s="28"/>
      <c r="K73" s="28"/>
      <c r="L73" s="30">
        <v>70</v>
      </c>
      <c r="M73" s="28"/>
      <c r="N73" s="28" t="s">
        <v>392</v>
      </c>
      <c r="O73" s="28"/>
      <c r="P73" s="28"/>
      <c r="Q73" s="28" t="s">
        <v>392</v>
      </c>
      <c r="R73" s="28"/>
      <c r="S73" s="28"/>
      <c r="T73" s="30">
        <v>30</v>
      </c>
      <c r="U73" s="136"/>
    </row>
    <row r="74" spans="1:21" ht="12.75" customHeight="1" x14ac:dyDescent="0.25">
      <c r="A74" s="49">
        <v>69</v>
      </c>
      <c r="B74" s="33" t="s">
        <v>524</v>
      </c>
      <c r="C74" s="28" t="s">
        <v>109</v>
      </c>
      <c r="D74" s="29" t="s">
        <v>525</v>
      </c>
      <c r="E74" s="28"/>
      <c r="F74" s="28"/>
      <c r="G74" s="28"/>
      <c r="H74" s="28"/>
      <c r="I74" s="28"/>
      <c r="J74" s="28"/>
      <c r="K74" s="28"/>
      <c r="L74" s="30">
        <v>0</v>
      </c>
      <c r="M74" s="28"/>
      <c r="N74" s="28" t="s">
        <v>392</v>
      </c>
      <c r="O74" s="28"/>
      <c r="P74" s="28"/>
      <c r="Q74" s="28" t="s">
        <v>392</v>
      </c>
      <c r="R74" s="28"/>
      <c r="S74" s="28"/>
      <c r="T74" s="30">
        <v>100</v>
      </c>
      <c r="U74" s="136"/>
    </row>
    <row r="75" spans="1:21" ht="12.75" customHeight="1" x14ac:dyDescent="0.25">
      <c r="A75" s="49">
        <v>70</v>
      </c>
      <c r="B75" s="33" t="s">
        <v>526</v>
      </c>
      <c r="C75" s="28" t="s">
        <v>109</v>
      </c>
      <c r="D75" s="29" t="s">
        <v>428</v>
      </c>
      <c r="E75" s="27"/>
      <c r="F75" s="27" t="s">
        <v>392</v>
      </c>
      <c r="G75" s="27" t="s">
        <v>392</v>
      </c>
      <c r="H75" s="27" t="s">
        <v>392</v>
      </c>
      <c r="I75" s="27"/>
      <c r="J75" s="27"/>
      <c r="K75" s="27" t="s">
        <v>392</v>
      </c>
      <c r="L75" s="135">
        <v>60</v>
      </c>
      <c r="M75" s="27" t="s">
        <v>392</v>
      </c>
      <c r="N75" s="27"/>
      <c r="O75" s="27"/>
      <c r="P75" s="27"/>
      <c r="Q75" s="27"/>
      <c r="R75" s="27" t="s">
        <v>392</v>
      </c>
      <c r="S75" s="27"/>
      <c r="T75" s="135">
        <v>40</v>
      </c>
      <c r="U75" s="136"/>
    </row>
    <row r="76" spans="1:21" ht="12.75" customHeight="1" x14ac:dyDescent="0.25">
      <c r="A76" s="49">
        <v>71</v>
      </c>
      <c r="B76" s="33" t="s">
        <v>527</v>
      </c>
      <c r="C76" s="28" t="s">
        <v>109</v>
      </c>
      <c r="D76" s="29" t="s">
        <v>528</v>
      </c>
      <c r="E76" s="27"/>
      <c r="F76" s="27" t="s">
        <v>392</v>
      </c>
      <c r="G76" s="27" t="s">
        <v>392</v>
      </c>
      <c r="H76" s="27"/>
      <c r="I76" s="27"/>
      <c r="J76" s="27" t="s">
        <v>392</v>
      </c>
      <c r="K76" s="27" t="s">
        <v>392</v>
      </c>
      <c r="L76" s="135">
        <v>40</v>
      </c>
      <c r="M76" s="27" t="s">
        <v>392</v>
      </c>
      <c r="N76" s="27"/>
      <c r="O76" s="27"/>
      <c r="P76" s="27"/>
      <c r="Q76" s="27"/>
      <c r="R76" s="27" t="s">
        <v>392</v>
      </c>
      <c r="S76" s="27"/>
      <c r="T76" s="135">
        <v>60</v>
      </c>
      <c r="U76" s="136"/>
    </row>
    <row r="77" spans="1:21" ht="12.75" customHeight="1" x14ac:dyDescent="0.25">
      <c r="A77" s="49">
        <v>72</v>
      </c>
      <c r="B77" s="33" t="s">
        <v>529</v>
      </c>
      <c r="C77" s="28" t="s">
        <v>109</v>
      </c>
      <c r="D77" s="29" t="s">
        <v>438</v>
      </c>
      <c r="E77" s="27"/>
      <c r="F77" s="27" t="s">
        <v>392</v>
      </c>
      <c r="G77" s="27" t="s">
        <v>392</v>
      </c>
      <c r="H77" s="27"/>
      <c r="I77" s="27"/>
      <c r="J77" s="27"/>
      <c r="K77" s="27" t="s">
        <v>392</v>
      </c>
      <c r="L77" s="135">
        <v>20</v>
      </c>
      <c r="M77" s="27"/>
      <c r="N77" s="27" t="s">
        <v>392</v>
      </c>
      <c r="O77" s="27"/>
      <c r="P77" s="27"/>
      <c r="Q77" s="27" t="s">
        <v>392</v>
      </c>
      <c r="R77" s="27"/>
      <c r="S77" s="27"/>
      <c r="T77" s="135">
        <v>80</v>
      </c>
      <c r="U77" s="136"/>
    </row>
    <row r="78" spans="1:21" ht="12.75" customHeight="1" x14ac:dyDescent="0.25">
      <c r="A78" s="49">
        <v>73</v>
      </c>
      <c r="B78" s="33" t="s">
        <v>530</v>
      </c>
      <c r="C78" s="28" t="s">
        <v>109</v>
      </c>
      <c r="D78" s="29" t="s">
        <v>531</v>
      </c>
      <c r="E78" s="27"/>
      <c r="F78" s="27" t="s">
        <v>392</v>
      </c>
      <c r="G78" s="27" t="s">
        <v>392</v>
      </c>
      <c r="H78" s="27"/>
      <c r="I78" s="27" t="s">
        <v>392</v>
      </c>
      <c r="J78" s="27"/>
      <c r="K78" s="27" t="s">
        <v>392</v>
      </c>
      <c r="L78" s="135">
        <v>85</v>
      </c>
      <c r="M78" s="27"/>
      <c r="N78" s="27" t="s">
        <v>392</v>
      </c>
      <c r="O78" s="27"/>
      <c r="P78" s="27"/>
      <c r="Q78" s="27" t="s">
        <v>392</v>
      </c>
      <c r="R78" s="27"/>
      <c r="S78" s="27"/>
      <c r="T78" s="135">
        <v>15</v>
      </c>
      <c r="U78" s="136"/>
    </row>
    <row r="79" spans="1:21" ht="12.75" customHeight="1" x14ac:dyDescent="0.25">
      <c r="A79" s="49">
        <v>74</v>
      </c>
      <c r="B79" s="33" t="s">
        <v>532</v>
      </c>
      <c r="C79" s="28" t="s">
        <v>109</v>
      </c>
      <c r="D79" s="29" t="s">
        <v>533</v>
      </c>
      <c r="E79" s="27"/>
      <c r="F79" s="27" t="s">
        <v>392</v>
      </c>
      <c r="G79" s="27" t="s">
        <v>392</v>
      </c>
      <c r="H79" s="27" t="s">
        <v>392</v>
      </c>
      <c r="I79" s="27"/>
      <c r="J79" s="27" t="s">
        <v>392</v>
      </c>
      <c r="K79" s="27"/>
      <c r="L79" s="135">
        <v>60</v>
      </c>
      <c r="M79" s="27" t="s">
        <v>392</v>
      </c>
      <c r="N79" s="27"/>
      <c r="O79" s="27"/>
      <c r="P79" s="27"/>
      <c r="Q79" s="27"/>
      <c r="R79" s="27" t="s">
        <v>392</v>
      </c>
      <c r="S79" s="27"/>
      <c r="T79" s="135">
        <v>40</v>
      </c>
      <c r="U79" s="136"/>
    </row>
    <row r="80" spans="1:21" ht="12.75" customHeight="1" x14ac:dyDescent="0.25">
      <c r="A80" s="49">
        <v>75</v>
      </c>
      <c r="B80" s="33" t="s">
        <v>534</v>
      </c>
      <c r="C80" s="28" t="s">
        <v>142</v>
      </c>
      <c r="D80" s="29" t="s">
        <v>535</v>
      </c>
      <c r="E80" s="27"/>
      <c r="F80" s="27" t="s">
        <v>392</v>
      </c>
      <c r="G80" s="27" t="s">
        <v>392</v>
      </c>
      <c r="H80" s="27"/>
      <c r="I80" s="27"/>
      <c r="J80" s="27" t="s">
        <v>392</v>
      </c>
      <c r="K80" s="27" t="s">
        <v>392</v>
      </c>
      <c r="L80" s="135">
        <v>40</v>
      </c>
      <c r="M80" s="27" t="s">
        <v>392</v>
      </c>
      <c r="N80" s="27" t="s">
        <v>392</v>
      </c>
      <c r="O80" s="27"/>
      <c r="P80" s="27"/>
      <c r="Q80" s="27" t="s">
        <v>392</v>
      </c>
      <c r="R80" s="27" t="s">
        <v>392</v>
      </c>
      <c r="S80" s="27"/>
      <c r="T80" s="135">
        <v>60</v>
      </c>
      <c r="U80" s="136"/>
    </row>
    <row r="81" spans="1:21" ht="12.75" customHeight="1" x14ac:dyDescent="0.25">
      <c r="A81" s="49">
        <v>76</v>
      </c>
      <c r="B81" s="33" t="s">
        <v>536</v>
      </c>
      <c r="C81" s="28" t="s">
        <v>142</v>
      </c>
      <c r="D81" s="29" t="s">
        <v>537</v>
      </c>
      <c r="E81" s="27"/>
      <c r="F81" s="27" t="s">
        <v>392</v>
      </c>
      <c r="G81" s="27" t="s">
        <v>392</v>
      </c>
      <c r="H81" s="27"/>
      <c r="I81" s="27"/>
      <c r="J81" s="27" t="s">
        <v>392</v>
      </c>
      <c r="K81" s="27" t="s">
        <v>392</v>
      </c>
      <c r="L81" s="135">
        <v>40</v>
      </c>
      <c r="M81" s="27" t="s">
        <v>392</v>
      </c>
      <c r="N81" s="27" t="s">
        <v>392</v>
      </c>
      <c r="O81" s="27"/>
      <c r="P81" s="27"/>
      <c r="Q81" s="27" t="s">
        <v>392</v>
      </c>
      <c r="R81" s="27" t="s">
        <v>392</v>
      </c>
      <c r="S81" s="27"/>
      <c r="T81" s="135">
        <v>60</v>
      </c>
      <c r="U81" s="136"/>
    </row>
    <row r="82" spans="1:21" ht="12.75" customHeight="1" x14ac:dyDescent="0.25">
      <c r="A82" s="49">
        <v>77</v>
      </c>
      <c r="B82" s="33" t="s">
        <v>538</v>
      </c>
      <c r="C82" s="28" t="s">
        <v>109</v>
      </c>
      <c r="D82" s="144" t="s">
        <v>458</v>
      </c>
      <c r="E82" s="27"/>
      <c r="F82" s="27" t="s">
        <v>392</v>
      </c>
      <c r="G82" s="27" t="s">
        <v>392</v>
      </c>
      <c r="H82" s="27" t="s">
        <v>392</v>
      </c>
      <c r="I82" s="27" t="s">
        <v>392</v>
      </c>
      <c r="J82" s="27"/>
      <c r="K82" s="27"/>
      <c r="L82" s="135">
        <v>30</v>
      </c>
      <c r="M82" s="27" t="s">
        <v>392</v>
      </c>
      <c r="N82" s="27" t="s">
        <v>392</v>
      </c>
      <c r="O82" s="27"/>
      <c r="P82" s="27"/>
      <c r="Q82" s="27" t="s">
        <v>392</v>
      </c>
      <c r="R82" s="27" t="s">
        <v>392</v>
      </c>
      <c r="S82" s="27"/>
      <c r="T82" s="135">
        <v>70</v>
      </c>
      <c r="U82" s="136"/>
    </row>
    <row r="83" spans="1:21" ht="12.75" customHeight="1" x14ac:dyDescent="0.25">
      <c r="A83" s="49">
        <v>78</v>
      </c>
      <c r="B83" s="33" t="s">
        <v>539</v>
      </c>
      <c r="C83" s="28" t="s">
        <v>109</v>
      </c>
      <c r="D83" s="144" t="s">
        <v>540</v>
      </c>
      <c r="E83" s="27"/>
      <c r="F83" s="27"/>
      <c r="G83" s="27" t="s">
        <v>392</v>
      </c>
      <c r="H83" s="27"/>
      <c r="I83" s="27"/>
      <c r="J83" s="27"/>
      <c r="K83" s="27" t="s">
        <v>392</v>
      </c>
      <c r="L83" s="135">
        <v>50</v>
      </c>
      <c r="M83" s="27"/>
      <c r="N83" s="27" t="s">
        <v>392</v>
      </c>
      <c r="O83" s="27"/>
      <c r="P83" s="27" t="s">
        <v>392</v>
      </c>
      <c r="Q83" s="27"/>
      <c r="R83" s="27"/>
      <c r="S83" s="27"/>
      <c r="T83" s="135">
        <v>50</v>
      </c>
      <c r="U83" s="136"/>
    </row>
    <row r="84" spans="1:21" ht="12.75" customHeight="1" x14ac:dyDescent="0.25">
      <c r="A84" s="49">
        <v>79</v>
      </c>
      <c r="B84" s="33" t="s">
        <v>541</v>
      </c>
      <c r="C84" s="28" t="s">
        <v>109</v>
      </c>
      <c r="D84" s="144" t="s">
        <v>470</v>
      </c>
      <c r="E84" s="27"/>
      <c r="F84" s="27" t="s">
        <v>392</v>
      </c>
      <c r="G84" s="27" t="s">
        <v>392</v>
      </c>
      <c r="H84" s="27" t="s">
        <v>392</v>
      </c>
      <c r="I84" s="27" t="s">
        <v>392</v>
      </c>
      <c r="J84" s="27"/>
      <c r="K84" s="27"/>
      <c r="L84" s="135">
        <v>30</v>
      </c>
      <c r="M84" s="27" t="s">
        <v>392</v>
      </c>
      <c r="N84" s="27" t="s">
        <v>392</v>
      </c>
      <c r="O84" s="27"/>
      <c r="P84" s="27"/>
      <c r="Q84" s="27" t="s">
        <v>392</v>
      </c>
      <c r="R84" s="27" t="s">
        <v>392</v>
      </c>
      <c r="S84" s="27"/>
      <c r="T84" s="135">
        <v>70</v>
      </c>
      <c r="U84" s="136"/>
    </row>
    <row r="85" spans="1:21" ht="12.75" customHeight="1" x14ac:dyDescent="0.25">
      <c r="A85" s="49">
        <v>80</v>
      </c>
      <c r="B85" s="33" t="s">
        <v>542</v>
      </c>
      <c r="C85" s="28" t="s">
        <v>109</v>
      </c>
      <c r="D85" s="144" t="s">
        <v>472</v>
      </c>
      <c r="E85" s="27"/>
      <c r="F85" s="27" t="s">
        <v>392</v>
      </c>
      <c r="G85" s="27" t="s">
        <v>392</v>
      </c>
      <c r="H85" s="27"/>
      <c r="I85" s="27"/>
      <c r="J85" s="27"/>
      <c r="K85" s="27" t="s">
        <v>392</v>
      </c>
      <c r="L85" s="135">
        <v>30</v>
      </c>
      <c r="M85" s="27" t="s">
        <v>392</v>
      </c>
      <c r="N85" s="27" t="s">
        <v>392</v>
      </c>
      <c r="O85" s="27"/>
      <c r="P85" s="27"/>
      <c r="Q85" s="27" t="s">
        <v>392</v>
      </c>
      <c r="R85" s="27" t="s">
        <v>392</v>
      </c>
      <c r="S85" s="27"/>
      <c r="T85" s="135">
        <v>70</v>
      </c>
      <c r="U85" s="136"/>
    </row>
    <row r="86" spans="1:21" ht="12.75" customHeight="1" x14ac:dyDescent="0.25">
      <c r="A86" s="49">
        <v>81</v>
      </c>
      <c r="B86" s="33" t="s">
        <v>543</v>
      </c>
      <c r="C86" s="28" t="s">
        <v>109</v>
      </c>
      <c r="D86" s="144" t="s">
        <v>476</v>
      </c>
      <c r="E86" s="27"/>
      <c r="F86" s="27" t="s">
        <v>392</v>
      </c>
      <c r="G86" s="27" t="s">
        <v>392</v>
      </c>
      <c r="H86" s="27" t="s">
        <v>392</v>
      </c>
      <c r="I86" s="27" t="s">
        <v>392</v>
      </c>
      <c r="J86" s="27"/>
      <c r="K86" s="27"/>
      <c r="L86" s="135">
        <v>30</v>
      </c>
      <c r="M86" s="27" t="s">
        <v>392</v>
      </c>
      <c r="N86" s="27" t="s">
        <v>392</v>
      </c>
      <c r="O86" s="27"/>
      <c r="P86" s="27"/>
      <c r="Q86" s="27" t="s">
        <v>392</v>
      </c>
      <c r="R86" s="27" t="s">
        <v>392</v>
      </c>
      <c r="S86" s="27"/>
      <c r="T86" s="135">
        <v>70</v>
      </c>
      <c r="U86" s="136"/>
    </row>
    <row r="87" spans="1:21" ht="12.75" customHeight="1" x14ac:dyDescent="0.25">
      <c r="A87" s="49">
        <v>82</v>
      </c>
      <c r="B87" s="33" t="s">
        <v>544</v>
      </c>
      <c r="C87" s="28" t="s">
        <v>109</v>
      </c>
      <c r="D87" s="144" t="s">
        <v>545</v>
      </c>
      <c r="E87" s="27"/>
      <c r="F87" s="27" t="s">
        <v>392</v>
      </c>
      <c r="G87" s="27"/>
      <c r="H87" s="27" t="s">
        <v>392</v>
      </c>
      <c r="I87" s="27"/>
      <c r="J87" s="27"/>
      <c r="K87" s="27"/>
      <c r="L87" s="135">
        <v>50</v>
      </c>
      <c r="M87" s="27"/>
      <c r="N87" s="27" t="s">
        <v>392</v>
      </c>
      <c r="O87" s="27"/>
      <c r="P87" s="27" t="s">
        <v>392</v>
      </c>
      <c r="Q87" s="27"/>
      <c r="R87" s="27"/>
      <c r="S87" s="27"/>
      <c r="T87" s="135">
        <v>50</v>
      </c>
      <c r="U87" s="136"/>
    </row>
    <row r="88" spans="1:21" ht="12.75" customHeight="1" x14ac:dyDescent="0.25">
      <c r="A88" s="49">
        <v>83</v>
      </c>
      <c r="B88" s="33" t="s">
        <v>546</v>
      </c>
      <c r="C88" s="28" t="s">
        <v>109</v>
      </c>
      <c r="D88" s="144" t="s">
        <v>547</v>
      </c>
      <c r="E88" s="27"/>
      <c r="F88" s="27" t="s">
        <v>392</v>
      </c>
      <c r="G88" s="27" t="s">
        <v>392</v>
      </c>
      <c r="H88" s="27"/>
      <c r="I88" s="27"/>
      <c r="J88" s="27"/>
      <c r="K88" s="27" t="s">
        <v>392</v>
      </c>
      <c r="L88" s="135">
        <v>50</v>
      </c>
      <c r="M88" s="27"/>
      <c r="N88" s="27" t="s">
        <v>392</v>
      </c>
      <c r="O88" s="27"/>
      <c r="P88" s="27" t="s">
        <v>392</v>
      </c>
      <c r="Q88" s="27"/>
      <c r="R88" s="27"/>
      <c r="S88" s="27"/>
      <c r="T88" s="135">
        <v>50</v>
      </c>
      <c r="U88" s="136"/>
    </row>
    <row r="89" spans="1:21" ht="12.75" customHeight="1" x14ac:dyDescent="0.25">
      <c r="A89" s="49">
        <v>84</v>
      </c>
      <c r="B89" s="33" t="s">
        <v>548</v>
      </c>
      <c r="C89" s="28" t="s">
        <v>109</v>
      </c>
      <c r="D89" s="144" t="s">
        <v>394</v>
      </c>
      <c r="E89" s="27"/>
      <c r="F89" s="27" t="s">
        <v>392</v>
      </c>
      <c r="G89" s="27" t="s">
        <v>392</v>
      </c>
      <c r="H89" s="27" t="s">
        <v>392</v>
      </c>
      <c r="I89" s="27"/>
      <c r="J89" s="27"/>
      <c r="K89" s="27" t="s">
        <v>392</v>
      </c>
      <c r="L89" s="135">
        <v>70</v>
      </c>
      <c r="M89" s="27"/>
      <c r="N89" s="27" t="s">
        <v>392</v>
      </c>
      <c r="O89" s="27"/>
      <c r="P89" s="27" t="s">
        <v>392</v>
      </c>
      <c r="Q89" s="27"/>
      <c r="R89" s="27"/>
      <c r="S89" s="27"/>
      <c r="T89" s="135">
        <v>30</v>
      </c>
      <c r="U89" s="136"/>
    </row>
    <row r="90" spans="1:21" ht="12.75" customHeight="1" x14ac:dyDescent="0.25">
      <c r="A90" s="49">
        <v>85</v>
      </c>
      <c r="B90" s="33" t="s">
        <v>549</v>
      </c>
      <c r="C90" s="28" t="s">
        <v>109</v>
      </c>
      <c r="D90" s="29" t="s">
        <v>550</v>
      </c>
      <c r="E90" s="27"/>
      <c r="F90" s="27" t="s">
        <v>392</v>
      </c>
      <c r="G90" s="27"/>
      <c r="H90" s="27" t="s">
        <v>392</v>
      </c>
      <c r="I90" s="27" t="s">
        <v>392</v>
      </c>
      <c r="J90" s="27"/>
      <c r="K90" s="27"/>
      <c r="L90" s="135">
        <v>75</v>
      </c>
      <c r="M90" s="27" t="s">
        <v>392</v>
      </c>
      <c r="N90" s="27" t="s">
        <v>392</v>
      </c>
      <c r="O90" s="27"/>
      <c r="P90" s="27"/>
      <c r="Q90" s="27" t="s">
        <v>392</v>
      </c>
      <c r="R90" s="27" t="s">
        <v>392</v>
      </c>
      <c r="S90" s="27"/>
      <c r="T90" s="135">
        <v>25</v>
      </c>
      <c r="U90" s="136"/>
    </row>
    <row r="91" spans="1:21" ht="12.75" customHeight="1" x14ac:dyDescent="0.25">
      <c r="A91" s="49">
        <v>86</v>
      </c>
      <c r="B91" s="33" t="s">
        <v>551</v>
      </c>
      <c r="C91" s="28" t="s">
        <v>109</v>
      </c>
      <c r="D91" s="29" t="s">
        <v>552</v>
      </c>
      <c r="E91" s="27"/>
      <c r="F91" s="27" t="s">
        <v>392</v>
      </c>
      <c r="G91" s="27"/>
      <c r="H91" s="27"/>
      <c r="I91" s="27" t="s">
        <v>392</v>
      </c>
      <c r="J91" s="27"/>
      <c r="K91" s="27"/>
      <c r="L91" s="135">
        <v>50</v>
      </c>
      <c r="M91" s="27"/>
      <c r="N91" s="27" t="s">
        <v>392</v>
      </c>
      <c r="O91" s="27"/>
      <c r="P91" s="27"/>
      <c r="Q91" s="27" t="s">
        <v>392</v>
      </c>
      <c r="R91" s="27"/>
      <c r="S91" s="27"/>
      <c r="T91" s="135">
        <v>50</v>
      </c>
      <c r="U91" s="136"/>
    </row>
    <row r="92" spans="1:21" ht="12.75" customHeight="1" x14ac:dyDescent="0.25">
      <c r="A92" s="49">
        <v>87</v>
      </c>
      <c r="B92" s="33" t="s">
        <v>553</v>
      </c>
      <c r="C92" s="28" t="s">
        <v>109</v>
      </c>
      <c r="D92" s="29" t="s">
        <v>554</v>
      </c>
      <c r="E92" s="27"/>
      <c r="F92" s="27" t="s">
        <v>392</v>
      </c>
      <c r="G92" s="27"/>
      <c r="H92" s="27"/>
      <c r="I92" s="27" t="s">
        <v>392</v>
      </c>
      <c r="J92" s="27"/>
      <c r="K92" s="27"/>
      <c r="L92" s="135">
        <v>60</v>
      </c>
      <c r="M92" s="27" t="s">
        <v>392</v>
      </c>
      <c r="N92" s="27" t="s">
        <v>392</v>
      </c>
      <c r="O92" s="27"/>
      <c r="P92" s="27"/>
      <c r="Q92" s="27" t="s">
        <v>392</v>
      </c>
      <c r="R92" s="27" t="s">
        <v>392</v>
      </c>
      <c r="S92" s="27"/>
      <c r="T92" s="135">
        <v>40</v>
      </c>
      <c r="U92" s="136"/>
    </row>
    <row r="93" spans="1:21" ht="12.75" customHeight="1" x14ac:dyDescent="0.25">
      <c r="A93" s="49">
        <v>88</v>
      </c>
      <c r="B93" s="33" t="s">
        <v>555</v>
      </c>
      <c r="C93" s="28" t="s">
        <v>109</v>
      </c>
      <c r="D93" s="29" t="s">
        <v>556</v>
      </c>
      <c r="E93" s="27"/>
      <c r="F93" s="27" t="s">
        <v>392</v>
      </c>
      <c r="G93" s="27"/>
      <c r="H93" s="27"/>
      <c r="I93" s="27" t="s">
        <v>392</v>
      </c>
      <c r="J93" s="27"/>
      <c r="K93" s="27"/>
      <c r="L93" s="135">
        <v>75</v>
      </c>
      <c r="M93" s="27" t="s">
        <v>392</v>
      </c>
      <c r="N93" s="27" t="s">
        <v>392</v>
      </c>
      <c r="O93" s="27"/>
      <c r="P93" s="27"/>
      <c r="Q93" s="27" t="s">
        <v>392</v>
      </c>
      <c r="R93" s="27" t="s">
        <v>392</v>
      </c>
      <c r="S93" s="27"/>
      <c r="T93" s="135">
        <v>25</v>
      </c>
      <c r="U93" s="136"/>
    </row>
    <row r="94" spans="1:21" ht="12.75" customHeight="1" x14ac:dyDescent="0.25">
      <c r="A94" s="49">
        <v>89</v>
      </c>
      <c r="B94" s="33" t="s">
        <v>557</v>
      </c>
      <c r="C94" s="28" t="s">
        <v>109</v>
      </c>
      <c r="D94" s="29" t="s">
        <v>558</v>
      </c>
      <c r="E94" s="27"/>
      <c r="F94" s="27" t="s">
        <v>392</v>
      </c>
      <c r="G94" s="27"/>
      <c r="H94" s="27"/>
      <c r="I94" s="27" t="s">
        <v>392</v>
      </c>
      <c r="J94" s="27"/>
      <c r="K94" s="27"/>
      <c r="L94" s="135">
        <v>60</v>
      </c>
      <c r="M94" s="27" t="s">
        <v>392</v>
      </c>
      <c r="N94" s="27" t="s">
        <v>392</v>
      </c>
      <c r="O94" s="27"/>
      <c r="P94" s="27"/>
      <c r="Q94" s="27" t="s">
        <v>392</v>
      </c>
      <c r="R94" s="27" t="s">
        <v>392</v>
      </c>
      <c r="S94" s="27"/>
      <c r="T94" s="135">
        <v>40</v>
      </c>
      <c r="U94" s="136"/>
    </row>
    <row r="95" spans="1:21" ht="12.75" customHeight="1" x14ac:dyDescent="0.25">
      <c r="A95" s="49">
        <v>90</v>
      </c>
      <c r="B95" s="33" t="s">
        <v>559</v>
      </c>
      <c r="C95" s="28" t="s">
        <v>109</v>
      </c>
      <c r="D95" s="29" t="s">
        <v>560</v>
      </c>
      <c r="E95" s="27"/>
      <c r="F95" s="27" t="s">
        <v>392</v>
      </c>
      <c r="G95" s="27"/>
      <c r="H95" s="27"/>
      <c r="I95" s="27" t="s">
        <v>392</v>
      </c>
      <c r="J95" s="27"/>
      <c r="K95" s="27"/>
      <c r="L95" s="135">
        <v>70</v>
      </c>
      <c r="M95" s="27"/>
      <c r="N95" s="27" t="s">
        <v>392</v>
      </c>
      <c r="O95" s="27"/>
      <c r="P95" s="27"/>
      <c r="Q95" s="27" t="s">
        <v>392</v>
      </c>
      <c r="R95" s="27"/>
      <c r="S95" s="27"/>
      <c r="T95" s="135">
        <v>30</v>
      </c>
      <c r="U95" s="136"/>
    </row>
    <row r="96" spans="1:21" ht="12.75" customHeight="1" x14ac:dyDescent="0.25">
      <c r="A96" s="49">
        <v>91</v>
      </c>
      <c r="B96" s="33" t="s">
        <v>561</v>
      </c>
      <c r="C96" s="28" t="s">
        <v>109</v>
      </c>
      <c r="D96" s="29" t="s">
        <v>562</v>
      </c>
      <c r="E96" s="27"/>
      <c r="F96" s="27" t="s">
        <v>392</v>
      </c>
      <c r="G96" s="27" t="s">
        <v>392</v>
      </c>
      <c r="H96" s="27"/>
      <c r="I96" s="27" t="s">
        <v>392</v>
      </c>
      <c r="J96" s="27"/>
      <c r="K96" s="27" t="s">
        <v>392</v>
      </c>
      <c r="L96" s="135">
        <v>100</v>
      </c>
      <c r="M96" s="27"/>
      <c r="N96" s="27"/>
      <c r="O96" s="27"/>
      <c r="P96" s="27"/>
      <c r="Q96" s="27"/>
      <c r="R96" s="27"/>
      <c r="S96" s="27"/>
      <c r="T96" s="135">
        <v>0</v>
      </c>
      <c r="U96" s="136"/>
    </row>
    <row r="97" spans="1:21" ht="12.75" customHeight="1" x14ac:dyDescent="0.25">
      <c r="A97" s="49">
        <v>92</v>
      </c>
      <c r="B97" s="33" t="s">
        <v>563</v>
      </c>
      <c r="C97" s="28" t="s">
        <v>109</v>
      </c>
      <c r="D97" s="29" t="s">
        <v>564</v>
      </c>
      <c r="E97" s="27"/>
      <c r="F97" s="27" t="s">
        <v>392</v>
      </c>
      <c r="G97" s="27"/>
      <c r="H97" s="27"/>
      <c r="I97" s="27" t="s">
        <v>392</v>
      </c>
      <c r="J97" s="27"/>
      <c r="K97" s="27"/>
      <c r="L97" s="135">
        <v>50</v>
      </c>
      <c r="M97" s="27" t="s">
        <v>392</v>
      </c>
      <c r="N97" s="27" t="s">
        <v>392</v>
      </c>
      <c r="O97" s="27"/>
      <c r="P97" s="27"/>
      <c r="Q97" s="27" t="s">
        <v>392</v>
      </c>
      <c r="R97" s="27" t="s">
        <v>392</v>
      </c>
      <c r="S97" s="27"/>
      <c r="T97" s="135">
        <v>50</v>
      </c>
      <c r="U97" s="136"/>
    </row>
    <row r="98" spans="1:21" ht="12.75" customHeight="1" x14ac:dyDescent="0.25">
      <c r="A98" s="49">
        <v>93</v>
      </c>
      <c r="B98" s="33" t="s">
        <v>565</v>
      </c>
      <c r="C98" s="28" t="s">
        <v>109</v>
      </c>
      <c r="D98" s="29" t="s">
        <v>566</v>
      </c>
      <c r="E98" s="27"/>
      <c r="F98" s="27" t="s">
        <v>392</v>
      </c>
      <c r="G98" s="27" t="s">
        <v>392</v>
      </c>
      <c r="H98" s="27"/>
      <c r="I98" s="27"/>
      <c r="J98" s="27"/>
      <c r="K98" s="27" t="s">
        <v>392</v>
      </c>
      <c r="L98" s="135">
        <v>50</v>
      </c>
      <c r="M98" s="27"/>
      <c r="N98" s="27" t="s">
        <v>392</v>
      </c>
      <c r="O98" s="27" t="s">
        <v>392</v>
      </c>
      <c r="P98" s="27"/>
      <c r="Q98" s="27" t="s">
        <v>392</v>
      </c>
      <c r="R98" s="27"/>
      <c r="S98" s="27" t="s">
        <v>392</v>
      </c>
      <c r="T98" s="135">
        <v>50</v>
      </c>
      <c r="U98" s="136"/>
    </row>
    <row r="99" spans="1:21" ht="12.75" customHeight="1" x14ac:dyDescent="0.25">
      <c r="A99" s="49">
        <v>94</v>
      </c>
      <c r="B99" s="141" t="s">
        <v>567</v>
      </c>
      <c r="C99" s="142" t="s">
        <v>109</v>
      </c>
      <c r="D99" s="143" t="s">
        <v>568</v>
      </c>
      <c r="E99" s="27"/>
      <c r="F99" s="27"/>
      <c r="G99" s="27"/>
      <c r="H99" s="27"/>
      <c r="I99" s="27"/>
      <c r="J99" s="27"/>
      <c r="K99" s="27"/>
      <c r="L99" s="135">
        <v>0</v>
      </c>
      <c r="M99" s="27"/>
      <c r="N99" s="27"/>
      <c r="O99" s="27"/>
      <c r="P99" s="27" t="s">
        <v>392</v>
      </c>
      <c r="Q99" s="27"/>
      <c r="R99" s="27" t="s">
        <v>392</v>
      </c>
      <c r="S99" s="27"/>
      <c r="T99" s="135">
        <v>100</v>
      </c>
      <c r="U99" s="136"/>
    </row>
    <row r="100" spans="1:21" ht="12.75" customHeight="1" x14ac:dyDescent="0.25">
      <c r="A100" s="49">
        <v>95</v>
      </c>
      <c r="B100" s="141" t="s">
        <v>569</v>
      </c>
      <c r="C100" s="142" t="s">
        <v>109</v>
      </c>
      <c r="D100" s="143" t="s">
        <v>570</v>
      </c>
      <c r="E100" s="27"/>
      <c r="F100" s="27" t="s">
        <v>392</v>
      </c>
      <c r="G100" s="27"/>
      <c r="H100" s="27" t="s">
        <v>392</v>
      </c>
      <c r="I100" s="27"/>
      <c r="J100" s="27"/>
      <c r="K100" s="27"/>
      <c r="L100" s="135">
        <v>50</v>
      </c>
      <c r="M100" s="27"/>
      <c r="N100" s="27" t="s">
        <v>392</v>
      </c>
      <c r="O100" s="27"/>
      <c r="P100" s="27" t="s">
        <v>392</v>
      </c>
      <c r="Q100" s="27"/>
      <c r="R100" s="27"/>
      <c r="S100" s="27"/>
      <c r="T100" s="135">
        <v>50</v>
      </c>
      <c r="U100" s="136"/>
    </row>
    <row r="101" spans="1:21" ht="12.75" customHeight="1" x14ac:dyDescent="0.25">
      <c r="A101" s="49">
        <v>96</v>
      </c>
      <c r="B101" s="141" t="s">
        <v>571</v>
      </c>
      <c r="C101" s="142" t="s">
        <v>109</v>
      </c>
      <c r="D101" s="143" t="s">
        <v>572</v>
      </c>
      <c r="E101" s="27"/>
      <c r="F101" s="27"/>
      <c r="G101" s="27"/>
      <c r="H101" s="27"/>
      <c r="I101" s="27"/>
      <c r="J101" s="27"/>
      <c r="K101" s="27"/>
      <c r="L101" s="135">
        <v>0</v>
      </c>
      <c r="M101" s="27"/>
      <c r="N101" s="27" t="s">
        <v>392</v>
      </c>
      <c r="O101" s="27"/>
      <c r="P101" s="27" t="s">
        <v>392</v>
      </c>
      <c r="Q101" s="27"/>
      <c r="R101" s="27"/>
      <c r="S101" s="27"/>
      <c r="T101" s="135">
        <v>100</v>
      </c>
      <c r="U101" s="136"/>
    </row>
    <row r="102" spans="1:21" ht="12.75" customHeight="1" x14ac:dyDescent="0.25">
      <c r="A102" s="49">
        <v>97</v>
      </c>
      <c r="B102" s="141" t="s">
        <v>573</v>
      </c>
      <c r="C102" s="142" t="s">
        <v>109</v>
      </c>
      <c r="D102" s="143" t="s">
        <v>574</v>
      </c>
      <c r="E102" s="27"/>
      <c r="F102" s="27" t="s">
        <v>392</v>
      </c>
      <c r="G102" s="27" t="s">
        <v>392</v>
      </c>
      <c r="H102" s="27" t="s">
        <v>392</v>
      </c>
      <c r="I102" s="27"/>
      <c r="J102" s="27"/>
      <c r="K102" s="27" t="s">
        <v>392</v>
      </c>
      <c r="L102" s="135">
        <v>40</v>
      </c>
      <c r="M102" s="27"/>
      <c r="N102" s="27" t="s">
        <v>392</v>
      </c>
      <c r="O102" s="27"/>
      <c r="P102" s="27" t="s">
        <v>392</v>
      </c>
      <c r="Q102" s="27"/>
      <c r="R102" s="27"/>
      <c r="S102" s="27"/>
      <c r="T102" s="135">
        <v>60</v>
      </c>
      <c r="U102" s="136"/>
    </row>
    <row r="103" spans="1:21" ht="12.75" customHeight="1" x14ac:dyDescent="0.25">
      <c r="A103" s="49">
        <v>98</v>
      </c>
      <c r="B103" s="141" t="s">
        <v>575</v>
      </c>
      <c r="C103" s="142" t="s">
        <v>109</v>
      </c>
      <c r="D103" s="143" t="s">
        <v>576</v>
      </c>
      <c r="E103" s="27"/>
      <c r="F103" s="27" t="s">
        <v>392</v>
      </c>
      <c r="G103" s="27"/>
      <c r="H103" s="27" t="s">
        <v>392</v>
      </c>
      <c r="I103" s="27"/>
      <c r="J103" s="27"/>
      <c r="K103" s="27"/>
      <c r="L103" s="135">
        <v>50</v>
      </c>
      <c r="M103" s="27" t="s">
        <v>392</v>
      </c>
      <c r="N103" s="27"/>
      <c r="O103" s="27"/>
      <c r="P103" s="27"/>
      <c r="Q103" s="27"/>
      <c r="R103" s="27" t="s">
        <v>392</v>
      </c>
      <c r="S103" s="27"/>
      <c r="T103" s="135">
        <v>50</v>
      </c>
      <c r="U103" s="136"/>
    </row>
    <row r="104" spans="1:21" ht="12.75" customHeight="1" x14ac:dyDescent="0.25">
      <c r="A104" s="49">
        <v>99</v>
      </c>
      <c r="B104" s="141" t="s">
        <v>577</v>
      </c>
      <c r="C104" s="142" t="s">
        <v>109</v>
      </c>
      <c r="D104" s="143" t="s">
        <v>578</v>
      </c>
      <c r="E104" s="27"/>
      <c r="F104" s="27" t="s">
        <v>392</v>
      </c>
      <c r="G104" s="27" t="s">
        <v>392</v>
      </c>
      <c r="H104" s="27"/>
      <c r="I104" s="27"/>
      <c r="J104" s="27"/>
      <c r="K104" s="27" t="s">
        <v>392</v>
      </c>
      <c r="L104" s="135">
        <v>50</v>
      </c>
      <c r="M104" s="27"/>
      <c r="N104" s="27" t="s">
        <v>392</v>
      </c>
      <c r="O104" s="27"/>
      <c r="P104" s="27" t="s">
        <v>392</v>
      </c>
      <c r="Q104" s="27"/>
      <c r="R104" s="27"/>
      <c r="S104" s="27"/>
      <c r="T104" s="135">
        <v>50</v>
      </c>
      <c r="U104" s="136"/>
    </row>
    <row r="105" spans="1:21" ht="12.75" customHeight="1" x14ac:dyDescent="0.25">
      <c r="A105" s="49">
        <v>100</v>
      </c>
      <c r="B105" s="33" t="s">
        <v>579</v>
      </c>
      <c r="C105" s="28" t="s">
        <v>109</v>
      </c>
      <c r="D105" s="29" t="s">
        <v>404</v>
      </c>
      <c r="E105" s="27"/>
      <c r="F105" s="27"/>
      <c r="G105" s="27"/>
      <c r="H105" s="27"/>
      <c r="I105" s="27"/>
      <c r="J105" s="27"/>
      <c r="K105" s="27"/>
      <c r="L105" s="135">
        <v>0</v>
      </c>
      <c r="M105" s="27" t="s">
        <v>392</v>
      </c>
      <c r="N105" s="27"/>
      <c r="O105" s="27" t="s">
        <v>392</v>
      </c>
      <c r="P105" s="27"/>
      <c r="Q105" s="27"/>
      <c r="R105" s="27" t="s">
        <v>392</v>
      </c>
      <c r="S105" s="27" t="s">
        <v>392</v>
      </c>
      <c r="T105" s="135">
        <v>100</v>
      </c>
      <c r="U105" s="136"/>
    </row>
    <row r="106" spans="1:21" ht="12.75" customHeight="1" x14ac:dyDescent="0.25">
      <c r="A106" s="49">
        <v>101</v>
      </c>
      <c r="B106" s="33" t="s">
        <v>580</v>
      </c>
      <c r="C106" s="28" t="s">
        <v>109</v>
      </c>
      <c r="D106" s="29" t="s">
        <v>581</v>
      </c>
      <c r="E106" s="27"/>
      <c r="F106" s="27" t="s">
        <v>392</v>
      </c>
      <c r="G106" s="27"/>
      <c r="H106" s="27" t="s">
        <v>392</v>
      </c>
      <c r="I106" s="27"/>
      <c r="J106" s="27"/>
      <c r="K106" s="27"/>
      <c r="L106" s="135">
        <v>50</v>
      </c>
      <c r="M106" s="27" t="s">
        <v>392</v>
      </c>
      <c r="N106" s="27"/>
      <c r="O106" s="27"/>
      <c r="P106" s="27"/>
      <c r="Q106" s="27"/>
      <c r="R106" s="27" t="s">
        <v>392</v>
      </c>
      <c r="S106" s="27"/>
      <c r="T106" s="135">
        <v>50</v>
      </c>
      <c r="U106" s="136"/>
    </row>
    <row r="107" spans="1:21" ht="12.75" customHeight="1" x14ac:dyDescent="0.25">
      <c r="A107" s="49">
        <v>102</v>
      </c>
      <c r="B107" s="33" t="s">
        <v>582</v>
      </c>
      <c r="C107" s="28" t="s">
        <v>109</v>
      </c>
      <c r="D107" s="29" t="s">
        <v>583</v>
      </c>
      <c r="E107" s="27"/>
      <c r="F107" s="27"/>
      <c r="G107" s="27"/>
      <c r="H107" s="27"/>
      <c r="I107" s="27"/>
      <c r="J107" s="27"/>
      <c r="K107" s="27"/>
      <c r="L107" s="135">
        <v>0</v>
      </c>
      <c r="M107" s="27" t="s">
        <v>392</v>
      </c>
      <c r="N107" s="27"/>
      <c r="O107" s="27" t="s">
        <v>392</v>
      </c>
      <c r="P107" s="27"/>
      <c r="Q107" s="27"/>
      <c r="R107" s="27" t="s">
        <v>392</v>
      </c>
      <c r="S107" s="27" t="s">
        <v>392</v>
      </c>
      <c r="T107" s="135">
        <v>100</v>
      </c>
      <c r="U107" s="136"/>
    </row>
    <row r="108" spans="1:21" ht="12.75" customHeight="1" x14ac:dyDescent="0.25">
      <c r="A108" s="49">
        <v>103</v>
      </c>
      <c r="B108" s="33" t="s">
        <v>584</v>
      </c>
      <c r="C108" s="28" t="s">
        <v>109</v>
      </c>
      <c r="D108" s="29" t="s">
        <v>585</v>
      </c>
      <c r="E108" s="27" t="s">
        <v>392</v>
      </c>
      <c r="F108" s="27" t="s">
        <v>392</v>
      </c>
      <c r="G108" s="27"/>
      <c r="H108" s="27"/>
      <c r="I108" s="27" t="s">
        <v>392</v>
      </c>
      <c r="J108" s="27"/>
      <c r="K108" s="27" t="s">
        <v>392</v>
      </c>
      <c r="L108" s="135">
        <v>70</v>
      </c>
      <c r="M108" s="27" t="s">
        <v>392</v>
      </c>
      <c r="N108" s="27" t="s">
        <v>392</v>
      </c>
      <c r="O108" s="27"/>
      <c r="P108" s="27"/>
      <c r="Q108" s="27" t="s">
        <v>392</v>
      </c>
      <c r="R108" s="27" t="s">
        <v>392</v>
      </c>
      <c r="S108" s="27"/>
      <c r="T108" s="135">
        <v>30</v>
      </c>
      <c r="U108" s="136"/>
    </row>
    <row r="109" spans="1:21" ht="12.75" customHeight="1" x14ac:dyDescent="0.25">
      <c r="A109" s="49">
        <v>104</v>
      </c>
      <c r="B109" s="33" t="s">
        <v>586</v>
      </c>
      <c r="C109" s="28" t="s">
        <v>109</v>
      </c>
      <c r="D109" s="29" t="s">
        <v>400</v>
      </c>
      <c r="E109" s="27"/>
      <c r="F109" s="27" t="s">
        <v>392</v>
      </c>
      <c r="G109" s="27" t="s">
        <v>392</v>
      </c>
      <c r="H109" s="27"/>
      <c r="I109" s="27"/>
      <c r="J109" s="27"/>
      <c r="K109" s="27" t="s">
        <v>392</v>
      </c>
      <c r="L109" s="135">
        <v>40</v>
      </c>
      <c r="M109" s="27" t="s">
        <v>392</v>
      </c>
      <c r="N109" s="27" t="s">
        <v>392</v>
      </c>
      <c r="O109" s="27"/>
      <c r="P109" s="27"/>
      <c r="Q109" s="27" t="s">
        <v>392</v>
      </c>
      <c r="R109" s="27" t="s">
        <v>392</v>
      </c>
      <c r="S109" s="27"/>
      <c r="T109" s="135">
        <v>60</v>
      </c>
      <c r="U109" s="136"/>
    </row>
    <row r="110" spans="1:21" ht="12.75" customHeight="1" x14ac:dyDescent="0.25">
      <c r="A110" s="49">
        <v>105</v>
      </c>
      <c r="B110" s="33" t="s">
        <v>587</v>
      </c>
      <c r="C110" s="28" t="s">
        <v>109</v>
      </c>
      <c r="D110" s="29" t="s">
        <v>588</v>
      </c>
      <c r="E110" s="27"/>
      <c r="F110" s="27"/>
      <c r="G110" s="27" t="s">
        <v>392</v>
      </c>
      <c r="H110" s="27"/>
      <c r="I110" s="27"/>
      <c r="J110" s="27"/>
      <c r="K110" s="27" t="s">
        <v>392</v>
      </c>
      <c r="L110" s="135">
        <v>50</v>
      </c>
      <c r="M110" s="27"/>
      <c r="N110" s="27" t="s">
        <v>392</v>
      </c>
      <c r="O110" s="27"/>
      <c r="P110" s="27"/>
      <c r="Q110" s="27" t="s">
        <v>392</v>
      </c>
      <c r="R110" s="27"/>
      <c r="S110" s="27"/>
      <c r="T110" s="135">
        <v>50</v>
      </c>
      <c r="U110" s="136"/>
    </row>
    <row r="111" spans="1:21" ht="12.75" customHeight="1" x14ac:dyDescent="0.25">
      <c r="A111" s="49">
        <v>106</v>
      </c>
      <c r="B111" s="33" t="s">
        <v>589</v>
      </c>
      <c r="C111" s="28" t="s">
        <v>109</v>
      </c>
      <c r="D111" s="29" t="s">
        <v>590</v>
      </c>
      <c r="E111" s="27"/>
      <c r="F111" s="27" t="s">
        <v>392</v>
      </c>
      <c r="G111" s="27" t="s">
        <v>392</v>
      </c>
      <c r="H111" s="27"/>
      <c r="I111" s="27"/>
      <c r="J111" s="27" t="s">
        <v>392</v>
      </c>
      <c r="K111" s="27" t="s">
        <v>392</v>
      </c>
      <c r="L111" s="135">
        <v>30</v>
      </c>
      <c r="M111" s="27" t="s">
        <v>392</v>
      </c>
      <c r="N111" s="27" t="s">
        <v>392</v>
      </c>
      <c r="O111" s="27"/>
      <c r="P111" s="27"/>
      <c r="Q111" s="27" t="s">
        <v>392</v>
      </c>
      <c r="R111" s="27" t="s">
        <v>392</v>
      </c>
      <c r="S111" s="27"/>
      <c r="T111" s="135">
        <v>70</v>
      </c>
      <c r="U111" s="136"/>
    </row>
    <row r="112" spans="1:21" ht="12.75" customHeight="1" x14ac:dyDescent="0.25">
      <c r="A112" s="49">
        <v>107</v>
      </c>
      <c r="B112" s="33" t="s">
        <v>591</v>
      </c>
      <c r="C112" s="28" t="s">
        <v>109</v>
      </c>
      <c r="D112" s="29" t="s">
        <v>592</v>
      </c>
      <c r="E112" s="27"/>
      <c r="F112" s="27" t="s">
        <v>392</v>
      </c>
      <c r="G112" s="27"/>
      <c r="H112" s="27" t="s">
        <v>392</v>
      </c>
      <c r="I112" s="27"/>
      <c r="J112" s="27"/>
      <c r="K112" s="27"/>
      <c r="L112" s="135">
        <v>40</v>
      </c>
      <c r="M112" s="27" t="s">
        <v>392</v>
      </c>
      <c r="N112" s="27" t="s">
        <v>392</v>
      </c>
      <c r="O112" s="27"/>
      <c r="P112" s="27"/>
      <c r="Q112" s="27" t="s">
        <v>392</v>
      </c>
      <c r="R112" s="27" t="s">
        <v>392</v>
      </c>
      <c r="S112" s="27"/>
      <c r="T112" s="135">
        <v>60</v>
      </c>
      <c r="U112" s="136"/>
    </row>
    <row r="113" spans="1:21" ht="12.75" customHeight="1" x14ac:dyDescent="0.25">
      <c r="A113" s="49">
        <v>108</v>
      </c>
      <c r="B113" s="33" t="s">
        <v>593</v>
      </c>
      <c r="C113" s="28" t="s">
        <v>109</v>
      </c>
      <c r="D113" s="29" t="s">
        <v>594</v>
      </c>
      <c r="E113" s="27"/>
      <c r="F113" s="27"/>
      <c r="G113" s="27"/>
      <c r="H113" s="27" t="s">
        <v>392</v>
      </c>
      <c r="I113" s="27"/>
      <c r="J113" s="27"/>
      <c r="K113" s="27" t="s">
        <v>392</v>
      </c>
      <c r="L113" s="135">
        <v>50</v>
      </c>
      <c r="M113" s="27"/>
      <c r="N113" s="27"/>
      <c r="O113" s="27" t="s">
        <v>392</v>
      </c>
      <c r="P113" s="27"/>
      <c r="Q113" s="27"/>
      <c r="R113" s="27"/>
      <c r="S113" s="27" t="s">
        <v>392</v>
      </c>
      <c r="T113" s="135">
        <v>50</v>
      </c>
      <c r="U113" s="136"/>
    </row>
    <row r="114" spans="1:21" ht="12.75" customHeight="1" x14ac:dyDescent="0.25">
      <c r="A114" s="49">
        <v>109</v>
      </c>
      <c r="B114" s="33" t="s">
        <v>595</v>
      </c>
      <c r="C114" s="28" t="s">
        <v>109</v>
      </c>
      <c r="D114" s="29" t="s">
        <v>596</v>
      </c>
      <c r="E114" s="27"/>
      <c r="F114" s="27" t="s">
        <v>392</v>
      </c>
      <c r="G114" s="27" t="s">
        <v>392</v>
      </c>
      <c r="H114" s="27" t="s">
        <v>392</v>
      </c>
      <c r="I114" s="27"/>
      <c r="J114" s="27"/>
      <c r="K114" s="27"/>
      <c r="L114" s="135">
        <v>40</v>
      </c>
      <c r="M114" s="27" t="s">
        <v>392</v>
      </c>
      <c r="N114" s="27" t="s">
        <v>392</v>
      </c>
      <c r="O114" s="27"/>
      <c r="P114" s="27"/>
      <c r="Q114" s="27" t="s">
        <v>392</v>
      </c>
      <c r="R114" s="27" t="s">
        <v>392</v>
      </c>
      <c r="S114" s="27"/>
      <c r="T114" s="135">
        <v>60</v>
      </c>
      <c r="U114" s="136"/>
    </row>
    <row r="115" spans="1:21" ht="12.75" customHeight="1" x14ac:dyDescent="0.25">
      <c r="A115" s="49">
        <v>110</v>
      </c>
      <c r="B115" s="33" t="s">
        <v>597</v>
      </c>
      <c r="C115" s="28" t="s">
        <v>109</v>
      </c>
      <c r="D115" s="29" t="s">
        <v>598</v>
      </c>
      <c r="E115" s="27"/>
      <c r="F115" s="27"/>
      <c r="G115" s="27" t="s">
        <v>392</v>
      </c>
      <c r="H115" s="27"/>
      <c r="I115" s="27"/>
      <c r="J115" s="27"/>
      <c r="K115" s="27" t="s">
        <v>392</v>
      </c>
      <c r="L115" s="135">
        <v>40</v>
      </c>
      <c r="M115" s="27"/>
      <c r="N115" s="27" t="s">
        <v>392</v>
      </c>
      <c r="O115" s="27"/>
      <c r="P115" s="27" t="s">
        <v>392</v>
      </c>
      <c r="Q115" s="27"/>
      <c r="R115" s="27"/>
      <c r="S115" s="27"/>
      <c r="T115" s="135">
        <v>60</v>
      </c>
      <c r="U115" s="136"/>
    </row>
    <row r="116" spans="1:21" ht="12.75" customHeight="1" x14ac:dyDescent="0.25">
      <c r="A116" s="49">
        <v>111</v>
      </c>
      <c r="B116" s="33" t="s">
        <v>599</v>
      </c>
      <c r="C116" s="28" t="s">
        <v>122</v>
      </c>
      <c r="D116" s="29" t="s">
        <v>600</v>
      </c>
      <c r="E116" s="27"/>
      <c r="F116" s="27"/>
      <c r="G116" s="27"/>
      <c r="H116" s="27"/>
      <c r="I116" s="27"/>
      <c r="J116" s="27"/>
      <c r="K116" s="27"/>
      <c r="L116" s="135">
        <v>0</v>
      </c>
      <c r="M116" s="27"/>
      <c r="N116" s="27" t="s">
        <v>392</v>
      </c>
      <c r="O116" s="27" t="s">
        <v>392</v>
      </c>
      <c r="P116" s="27" t="s">
        <v>392</v>
      </c>
      <c r="Q116" s="27"/>
      <c r="R116" s="27"/>
      <c r="S116" s="27" t="s">
        <v>392</v>
      </c>
      <c r="T116" s="135">
        <v>100</v>
      </c>
      <c r="U116" s="136"/>
    </row>
    <row r="117" spans="1:21" ht="12.75" customHeight="1" x14ac:dyDescent="0.25">
      <c r="A117" s="49">
        <v>112</v>
      </c>
      <c r="B117" s="33" t="s">
        <v>601</v>
      </c>
      <c r="C117" s="28" t="s">
        <v>122</v>
      </c>
      <c r="D117" s="29" t="s">
        <v>602</v>
      </c>
      <c r="E117" s="27"/>
      <c r="F117" s="27" t="s">
        <v>392</v>
      </c>
      <c r="G117" s="27"/>
      <c r="H117" s="27" t="s">
        <v>392</v>
      </c>
      <c r="I117" s="27"/>
      <c r="J117" s="27"/>
      <c r="K117" s="27"/>
      <c r="L117" s="135">
        <v>40</v>
      </c>
      <c r="M117" s="27" t="s">
        <v>392</v>
      </c>
      <c r="N117" s="27" t="s">
        <v>392</v>
      </c>
      <c r="O117" s="27"/>
      <c r="P117" s="27" t="s">
        <v>392</v>
      </c>
      <c r="Q117" s="27"/>
      <c r="R117" s="27" t="s">
        <v>392</v>
      </c>
      <c r="S117" s="27"/>
      <c r="T117" s="135">
        <v>60</v>
      </c>
      <c r="U117" s="136"/>
    </row>
    <row r="118" spans="1:21" ht="12.75" customHeight="1" x14ac:dyDescent="0.25">
      <c r="A118" s="49">
        <v>113</v>
      </c>
      <c r="B118" s="33" t="s">
        <v>603</v>
      </c>
      <c r="C118" s="28" t="s">
        <v>122</v>
      </c>
      <c r="D118" s="29" t="s">
        <v>604</v>
      </c>
      <c r="E118" s="27"/>
      <c r="F118" s="27" t="s">
        <v>392</v>
      </c>
      <c r="G118" s="27"/>
      <c r="H118" s="27" t="s">
        <v>392</v>
      </c>
      <c r="I118" s="27"/>
      <c r="J118" s="27"/>
      <c r="K118" s="27"/>
      <c r="L118" s="135">
        <v>30</v>
      </c>
      <c r="M118" s="27" t="s">
        <v>392</v>
      </c>
      <c r="N118" s="27"/>
      <c r="O118" s="27"/>
      <c r="P118" s="27"/>
      <c r="Q118" s="27"/>
      <c r="R118" s="27" t="s">
        <v>392</v>
      </c>
      <c r="S118" s="27"/>
      <c r="T118" s="135">
        <v>70</v>
      </c>
      <c r="U118" s="136"/>
    </row>
    <row r="119" spans="1:21" ht="12.75" customHeight="1" x14ac:dyDescent="0.25">
      <c r="A119" s="49">
        <v>114</v>
      </c>
      <c r="B119" s="33" t="s">
        <v>605</v>
      </c>
      <c r="C119" s="28" t="s">
        <v>122</v>
      </c>
      <c r="D119" s="29" t="s">
        <v>606</v>
      </c>
      <c r="E119" s="27"/>
      <c r="F119" s="27"/>
      <c r="G119" s="27" t="s">
        <v>392</v>
      </c>
      <c r="H119" s="27"/>
      <c r="I119" s="27"/>
      <c r="J119" s="27"/>
      <c r="K119" s="27" t="s">
        <v>392</v>
      </c>
      <c r="L119" s="135">
        <v>30</v>
      </c>
      <c r="M119" s="27" t="s">
        <v>392</v>
      </c>
      <c r="N119" s="27"/>
      <c r="O119" s="27"/>
      <c r="P119" s="27"/>
      <c r="Q119" s="27"/>
      <c r="R119" s="27" t="s">
        <v>392</v>
      </c>
      <c r="S119" s="27"/>
      <c r="T119" s="135">
        <v>70</v>
      </c>
      <c r="U119" s="136"/>
    </row>
    <row r="120" spans="1:21" ht="12.75" customHeight="1" x14ac:dyDescent="0.25">
      <c r="A120" s="49">
        <v>115</v>
      </c>
      <c r="B120" s="33" t="s">
        <v>607</v>
      </c>
      <c r="C120" s="28" t="s">
        <v>122</v>
      </c>
      <c r="D120" s="29" t="s">
        <v>608</v>
      </c>
      <c r="E120" s="27"/>
      <c r="F120" s="27" t="s">
        <v>392</v>
      </c>
      <c r="G120" s="27" t="s">
        <v>392</v>
      </c>
      <c r="H120" s="27"/>
      <c r="I120" s="27"/>
      <c r="J120" s="27"/>
      <c r="K120" s="27" t="s">
        <v>392</v>
      </c>
      <c r="L120" s="135">
        <v>40</v>
      </c>
      <c r="M120" s="27" t="s">
        <v>392</v>
      </c>
      <c r="N120" s="27"/>
      <c r="O120" s="27"/>
      <c r="P120" s="27"/>
      <c r="Q120" s="27"/>
      <c r="R120" s="27" t="s">
        <v>392</v>
      </c>
      <c r="S120" s="27"/>
      <c r="T120" s="135">
        <v>60</v>
      </c>
      <c r="U120" s="136"/>
    </row>
    <row r="121" spans="1:21" ht="12.75" customHeight="1" x14ac:dyDescent="0.25">
      <c r="A121" s="49">
        <v>116</v>
      </c>
      <c r="B121" s="33" t="s">
        <v>609</v>
      </c>
      <c r="C121" s="28" t="s">
        <v>122</v>
      </c>
      <c r="D121" s="29" t="s">
        <v>610</v>
      </c>
      <c r="E121" s="27"/>
      <c r="F121" s="27" t="s">
        <v>392</v>
      </c>
      <c r="G121" s="27" t="s">
        <v>392</v>
      </c>
      <c r="H121" s="27" t="s">
        <v>392</v>
      </c>
      <c r="I121" s="27"/>
      <c r="J121" s="27"/>
      <c r="K121" s="27" t="s">
        <v>392</v>
      </c>
      <c r="L121" s="135">
        <v>80</v>
      </c>
      <c r="M121" s="27"/>
      <c r="N121" s="27" t="s">
        <v>392</v>
      </c>
      <c r="O121" s="27"/>
      <c r="P121" s="27" t="s">
        <v>392</v>
      </c>
      <c r="Q121" s="27"/>
      <c r="R121" s="27"/>
      <c r="S121" s="27"/>
      <c r="T121" s="135">
        <v>20</v>
      </c>
      <c r="U121" s="136"/>
    </row>
    <row r="122" spans="1:21" ht="12.75" customHeight="1" x14ac:dyDescent="0.25">
      <c r="A122" s="49">
        <v>117</v>
      </c>
      <c r="B122" s="33" t="s">
        <v>611</v>
      </c>
      <c r="C122" s="28" t="s">
        <v>122</v>
      </c>
      <c r="D122" s="29" t="s">
        <v>612</v>
      </c>
      <c r="E122" s="27"/>
      <c r="F122" s="27"/>
      <c r="G122" s="27" t="s">
        <v>392</v>
      </c>
      <c r="H122" s="27"/>
      <c r="I122" s="27"/>
      <c r="J122" s="27"/>
      <c r="K122" s="27" t="s">
        <v>392</v>
      </c>
      <c r="L122" s="135">
        <v>30</v>
      </c>
      <c r="M122" s="27"/>
      <c r="N122" s="27" t="s">
        <v>392</v>
      </c>
      <c r="O122" s="27" t="s">
        <v>392</v>
      </c>
      <c r="P122" s="27" t="s">
        <v>392</v>
      </c>
      <c r="Q122" s="27"/>
      <c r="R122" s="27"/>
      <c r="S122" s="27" t="s">
        <v>392</v>
      </c>
      <c r="T122" s="135">
        <v>70</v>
      </c>
      <c r="U122" s="136"/>
    </row>
    <row r="123" spans="1:21" ht="12.75" customHeight="1" x14ac:dyDescent="0.25">
      <c r="A123" s="49">
        <v>118</v>
      </c>
      <c r="B123" s="33" t="s">
        <v>613</v>
      </c>
      <c r="C123" s="28" t="s">
        <v>122</v>
      </c>
      <c r="D123" s="29" t="s">
        <v>614</v>
      </c>
      <c r="E123" s="27"/>
      <c r="F123" s="27" t="s">
        <v>392</v>
      </c>
      <c r="G123" s="27" t="s">
        <v>392</v>
      </c>
      <c r="H123" s="27" t="s">
        <v>392</v>
      </c>
      <c r="I123" s="27"/>
      <c r="J123" s="27"/>
      <c r="K123" s="27" t="s">
        <v>392</v>
      </c>
      <c r="L123" s="135">
        <v>30</v>
      </c>
      <c r="M123" s="27" t="s">
        <v>392</v>
      </c>
      <c r="N123" s="27"/>
      <c r="O123" s="27"/>
      <c r="P123" s="27"/>
      <c r="Q123" s="27"/>
      <c r="R123" s="27" t="s">
        <v>392</v>
      </c>
      <c r="S123" s="27"/>
      <c r="T123" s="135">
        <v>70</v>
      </c>
      <c r="U123" s="136"/>
    </row>
    <row r="124" spans="1:21" ht="12.75" customHeight="1" x14ac:dyDescent="0.25">
      <c r="A124" s="49">
        <v>119</v>
      </c>
      <c r="B124" s="141" t="s">
        <v>615</v>
      </c>
      <c r="C124" s="142" t="s">
        <v>122</v>
      </c>
      <c r="D124" s="143" t="s">
        <v>616</v>
      </c>
      <c r="E124" s="27"/>
      <c r="F124" s="27" t="s">
        <v>392</v>
      </c>
      <c r="G124" s="27"/>
      <c r="H124" s="27"/>
      <c r="I124" s="27" t="s">
        <v>392</v>
      </c>
      <c r="J124" s="27"/>
      <c r="K124" s="27"/>
      <c r="L124" s="135">
        <v>40</v>
      </c>
      <c r="M124" s="27" t="s">
        <v>392</v>
      </c>
      <c r="N124" s="27" t="s">
        <v>392</v>
      </c>
      <c r="O124" s="27"/>
      <c r="P124" s="27"/>
      <c r="Q124" s="27" t="s">
        <v>392</v>
      </c>
      <c r="R124" s="27" t="s">
        <v>392</v>
      </c>
      <c r="S124" s="27"/>
      <c r="T124" s="135">
        <v>60</v>
      </c>
      <c r="U124" s="136"/>
    </row>
    <row r="125" spans="1:21" ht="12.75" customHeight="1" x14ac:dyDescent="0.25">
      <c r="A125" s="49">
        <v>120</v>
      </c>
      <c r="B125" s="141" t="s">
        <v>617</v>
      </c>
      <c r="C125" s="142" t="s">
        <v>122</v>
      </c>
      <c r="D125" s="143" t="s">
        <v>618</v>
      </c>
      <c r="E125" s="27"/>
      <c r="F125" s="27" t="s">
        <v>392</v>
      </c>
      <c r="G125" s="27"/>
      <c r="H125" s="27"/>
      <c r="I125" s="27" t="s">
        <v>392</v>
      </c>
      <c r="J125" s="27"/>
      <c r="K125" s="27"/>
      <c r="L125" s="135">
        <v>95</v>
      </c>
      <c r="M125" s="27"/>
      <c r="N125" s="27" t="s">
        <v>392</v>
      </c>
      <c r="O125" s="27"/>
      <c r="P125" s="27"/>
      <c r="Q125" s="27"/>
      <c r="R125" s="27"/>
      <c r="S125" s="27" t="s">
        <v>392</v>
      </c>
      <c r="T125" s="135">
        <v>5</v>
      </c>
      <c r="U125" s="136"/>
    </row>
    <row r="126" spans="1:21" ht="12.75" customHeight="1" x14ac:dyDescent="0.25">
      <c r="A126" s="49">
        <v>121</v>
      </c>
      <c r="B126" s="141" t="s">
        <v>619</v>
      </c>
      <c r="C126" s="142" t="s">
        <v>122</v>
      </c>
      <c r="D126" s="143" t="s">
        <v>620</v>
      </c>
      <c r="E126" s="27"/>
      <c r="F126" s="27" t="s">
        <v>392</v>
      </c>
      <c r="G126" s="27"/>
      <c r="H126" s="27"/>
      <c r="I126" s="27" t="s">
        <v>392</v>
      </c>
      <c r="J126" s="27"/>
      <c r="K126" s="27"/>
      <c r="L126" s="135">
        <v>70</v>
      </c>
      <c r="M126" s="27" t="s">
        <v>392</v>
      </c>
      <c r="N126" s="27"/>
      <c r="O126" s="27"/>
      <c r="P126" s="27"/>
      <c r="Q126" s="27" t="s">
        <v>392</v>
      </c>
      <c r="R126" s="27"/>
      <c r="S126" s="27"/>
      <c r="T126" s="135">
        <v>30</v>
      </c>
      <c r="U126" s="136"/>
    </row>
    <row r="127" spans="1:21" ht="12.75" customHeight="1" x14ac:dyDescent="0.25">
      <c r="A127" s="49">
        <v>122</v>
      </c>
      <c r="B127" s="141" t="s">
        <v>621</v>
      </c>
      <c r="C127" s="142" t="s">
        <v>122</v>
      </c>
      <c r="D127" s="143" t="s">
        <v>622</v>
      </c>
      <c r="E127" s="27"/>
      <c r="F127" s="27" t="s">
        <v>392</v>
      </c>
      <c r="G127" s="27"/>
      <c r="H127" s="27"/>
      <c r="I127" s="27" t="s">
        <v>392</v>
      </c>
      <c r="J127" s="27"/>
      <c r="K127" s="27"/>
      <c r="L127" s="135">
        <v>70</v>
      </c>
      <c r="M127" s="27" t="s">
        <v>392</v>
      </c>
      <c r="N127" s="27"/>
      <c r="O127" s="27"/>
      <c r="P127" s="27"/>
      <c r="Q127" s="27" t="s">
        <v>392</v>
      </c>
      <c r="R127" s="27"/>
      <c r="S127" s="27"/>
      <c r="T127" s="135">
        <v>30</v>
      </c>
      <c r="U127" s="136"/>
    </row>
    <row r="128" spans="1:21" ht="12.75" customHeight="1" x14ac:dyDescent="0.25">
      <c r="A128" s="49">
        <v>123</v>
      </c>
      <c r="B128" s="141" t="s">
        <v>623</v>
      </c>
      <c r="C128" s="142" t="s">
        <v>122</v>
      </c>
      <c r="D128" s="143" t="s">
        <v>624</v>
      </c>
      <c r="E128" s="27"/>
      <c r="F128" s="27" t="s">
        <v>392</v>
      </c>
      <c r="G128" s="27"/>
      <c r="H128" s="27"/>
      <c r="I128" s="27" t="s">
        <v>392</v>
      </c>
      <c r="J128" s="27"/>
      <c r="K128" s="27"/>
      <c r="L128" s="135">
        <v>40</v>
      </c>
      <c r="M128" s="27" t="s">
        <v>392</v>
      </c>
      <c r="N128" s="27" t="s">
        <v>392</v>
      </c>
      <c r="O128" s="27"/>
      <c r="P128" s="27"/>
      <c r="Q128" s="27" t="s">
        <v>392</v>
      </c>
      <c r="R128" s="27" t="s">
        <v>392</v>
      </c>
      <c r="S128" s="27"/>
      <c r="T128" s="135">
        <v>60</v>
      </c>
      <c r="U128" s="136"/>
    </row>
    <row r="129" spans="1:21" ht="12.75" customHeight="1" x14ac:dyDescent="0.25">
      <c r="A129" s="49">
        <v>124</v>
      </c>
      <c r="B129" s="141" t="s">
        <v>625</v>
      </c>
      <c r="C129" s="142" t="s">
        <v>122</v>
      </c>
      <c r="D129" s="143" t="s">
        <v>626</v>
      </c>
      <c r="E129" s="27"/>
      <c r="F129" s="27" t="s">
        <v>392</v>
      </c>
      <c r="G129" s="27"/>
      <c r="H129" s="27"/>
      <c r="I129" s="27"/>
      <c r="J129" s="27"/>
      <c r="K129" s="27" t="s">
        <v>392</v>
      </c>
      <c r="L129" s="135">
        <v>25</v>
      </c>
      <c r="M129" s="27" t="s">
        <v>392</v>
      </c>
      <c r="N129" s="27" t="s">
        <v>392</v>
      </c>
      <c r="O129" s="27"/>
      <c r="P129" s="27" t="s">
        <v>392</v>
      </c>
      <c r="Q129" s="27"/>
      <c r="R129" s="27" t="s">
        <v>392</v>
      </c>
      <c r="S129" s="27"/>
      <c r="T129" s="135">
        <v>75</v>
      </c>
      <c r="U129" s="136"/>
    </row>
    <row r="130" spans="1:21" ht="12.75" customHeight="1" x14ac:dyDescent="0.25">
      <c r="A130" s="49">
        <v>125</v>
      </c>
      <c r="B130" s="141" t="s">
        <v>627</v>
      </c>
      <c r="C130" s="142" t="s">
        <v>122</v>
      </c>
      <c r="D130" s="143" t="s">
        <v>628</v>
      </c>
      <c r="E130" s="27"/>
      <c r="F130" s="27" t="s">
        <v>392</v>
      </c>
      <c r="G130" s="27"/>
      <c r="H130" s="27" t="s">
        <v>392</v>
      </c>
      <c r="I130" s="27"/>
      <c r="J130" s="27"/>
      <c r="K130" s="27"/>
      <c r="L130" s="135">
        <v>30</v>
      </c>
      <c r="M130" s="27" t="s">
        <v>392</v>
      </c>
      <c r="N130" s="27" t="s">
        <v>392</v>
      </c>
      <c r="O130" s="27"/>
      <c r="P130" s="27" t="s">
        <v>392</v>
      </c>
      <c r="Q130" s="27"/>
      <c r="R130" s="27" t="s">
        <v>392</v>
      </c>
      <c r="S130" s="27"/>
      <c r="T130" s="135">
        <v>70</v>
      </c>
      <c r="U130" s="136"/>
    </row>
    <row r="131" spans="1:21" ht="12.75" customHeight="1" x14ac:dyDescent="0.25">
      <c r="A131" s="49">
        <v>126</v>
      </c>
      <c r="B131" s="141" t="s">
        <v>629</v>
      </c>
      <c r="C131" s="142" t="s">
        <v>122</v>
      </c>
      <c r="D131" s="143" t="s">
        <v>630</v>
      </c>
      <c r="E131" s="27"/>
      <c r="F131" s="27" t="s">
        <v>392</v>
      </c>
      <c r="G131" s="27"/>
      <c r="H131" s="27"/>
      <c r="I131" s="27"/>
      <c r="J131" s="27"/>
      <c r="K131" s="27" t="s">
        <v>392</v>
      </c>
      <c r="L131" s="135">
        <v>60</v>
      </c>
      <c r="M131" s="27" t="s">
        <v>392</v>
      </c>
      <c r="N131" s="27"/>
      <c r="O131" s="27"/>
      <c r="P131" s="27"/>
      <c r="Q131" s="27"/>
      <c r="R131" s="27" t="s">
        <v>392</v>
      </c>
      <c r="S131" s="27"/>
      <c r="T131" s="135">
        <v>40</v>
      </c>
      <c r="U131" s="145"/>
    </row>
    <row r="132" spans="1:21" ht="12.75" customHeight="1" x14ac:dyDescent="0.25">
      <c r="A132" s="49">
        <v>127</v>
      </c>
      <c r="B132" s="141" t="s">
        <v>631</v>
      </c>
      <c r="C132" s="142" t="s">
        <v>122</v>
      </c>
      <c r="D132" s="143" t="s">
        <v>632</v>
      </c>
      <c r="E132" s="27"/>
      <c r="F132" s="27"/>
      <c r="G132" s="27" t="s">
        <v>392</v>
      </c>
      <c r="H132" s="27"/>
      <c r="I132" s="27"/>
      <c r="J132" s="27"/>
      <c r="K132" s="27" t="s">
        <v>392</v>
      </c>
      <c r="L132" s="135">
        <v>50</v>
      </c>
      <c r="M132" s="27" t="s">
        <v>392</v>
      </c>
      <c r="N132" s="27"/>
      <c r="O132" s="27"/>
      <c r="P132" s="27"/>
      <c r="Q132" s="27"/>
      <c r="R132" s="27" t="s">
        <v>392</v>
      </c>
      <c r="S132" s="27"/>
      <c r="T132" s="135">
        <v>50</v>
      </c>
      <c r="U132" s="146"/>
    </row>
    <row r="133" spans="1:21" ht="12.75" customHeight="1" x14ac:dyDescent="0.25">
      <c r="A133" s="49">
        <v>128</v>
      </c>
      <c r="B133" s="33" t="s">
        <v>633</v>
      </c>
      <c r="C133" s="28" t="s">
        <v>122</v>
      </c>
      <c r="D133" s="29" t="s">
        <v>634</v>
      </c>
      <c r="E133" s="28"/>
      <c r="F133" s="28" t="s">
        <v>392</v>
      </c>
      <c r="G133" s="28" t="s">
        <v>392</v>
      </c>
      <c r="H133" s="28" t="s">
        <v>392</v>
      </c>
      <c r="I133" s="28"/>
      <c r="J133" s="28"/>
      <c r="K133" s="28" t="s">
        <v>392</v>
      </c>
      <c r="L133" s="30">
        <v>100</v>
      </c>
      <c r="M133" s="28"/>
      <c r="N133" s="28"/>
      <c r="O133" s="28"/>
      <c r="P133" s="28"/>
      <c r="Q133" s="28"/>
      <c r="R133" s="28"/>
      <c r="S133" s="28"/>
      <c r="T133" s="30">
        <v>0</v>
      </c>
      <c r="U133" s="146"/>
    </row>
    <row r="134" spans="1:21" ht="12.75" customHeight="1" x14ac:dyDescent="0.25">
      <c r="A134" s="49">
        <v>129</v>
      </c>
      <c r="B134" s="33" t="s">
        <v>635</v>
      </c>
      <c r="C134" s="28" t="s">
        <v>122</v>
      </c>
      <c r="D134" s="29" t="s">
        <v>636</v>
      </c>
      <c r="E134" s="28"/>
      <c r="F134" s="28" t="s">
        <v>392</v>
      </c>
      <c r="G134" s="28" t="s">
        <v>392</v>
      </c>
      <c r="H134" s="28"/>
      <c r="I134" s="28"/>
      <c r="J134" s="28"/>
      <c r="K134" s="28" t="s">
        <v>392</v>
      </c>
      <c r="L134" s="30">
        <v>100</v>
      </c>
      <c r="M134" s="28"/>
      <c r="N134" s="28"/>
      <c r="O134" s="28"/>
      <c r="P134" s="28"/>
      <c r="Q134" s="28"/>
      <c r="R134" s="28"/>
      <c r="S134" s="28"/>
      <c r="T134" s="30">
        <v>0</v>
      </c>
      <c r="U134" s="146"/>
    </row>
    <row r="135" spans="1:21" ht="12.75" customHeight="1" x14ac:dyDescent="0.25">
      <c r="A135" s="49">
        <v>130</v>
      </c>
      <c r="B135" s="33" t="s">
        <v>637</v>
      </c>
      <c r="C135" s="28" t="s">
        <v>122</v>
      </c>
      <c r="D135" s="29" t="s">
        <v>638</v>
      </c>
      <c r="E135" s="27"/>
      <c r="F135" s="27" t="s">
        <v>392</v>
      </c>
      <c r="G135" s="27" t="s">
        <v>392</v>
      </c>
      <c r="H135" s="27"/>
      <c r="I135" s="27"/>
      <c r="J135" s="27"/>
      <c r="K135" s="27" t="s">
        <v>392</v>
      </c>
      <c r="L135" s="135">
        <v>60</v>
      </c>
      <c r="M135" s="27"/>
      <c r="N135" s="27" t="s">
        <v>392</v>
      </c>
      <c r="O135" s="27"/>
      <c r="P135" s="27" t="s">
        <v>392</v>
      </c>
      <c r="Q135" s="27"/>
      <c r="R135" s="27"/>
      <c r="S135" s="27"/>
      <c r="T135" s="135">
        <v>40</v>
      </c>
      <c r="U135" s="146"/>
    </row>
    <row r="136" spans="1:21" ht="12.75" customHeight="1" x14ac:dyDescent="0.25">
      <c r="A136" s="49">
        <v>131</v>
      </c>
      <c r="B136" s="33" t="s">
        <v>639</v>
      </c>
      <c r="C136" s="28" t="s">
        <v>122</v>
      </c>
      <c r="D136" s="29" t="s">
        <v>640</v>
      </c>
      <c r="E136" s="27"/>
      <c r="F136" s="27" t="s">
        <v>392</v>
      </c>
      <c r="G136" s="27" t="s">
        <v>392</v>
      </c>
      <c r="H136" s="27"/>
      <c r="I136" s="27"/>
      <c r="J136" s="27"/>
      <c r="K136" s="27" t="s">
        <v>392</v>
      </c>
      <c r="L136" s="135">
        <v>40</v>
      </c>
      <c r="M136" s="27"/>
      <c r="N136" s="27" t="s">
        <v>392</v>
      </c>
      <c r="O136" s="27"/>
      <c r="P136" s="27"/>
      <c r="Q136" s="27" t="s">
        <v>392</v>
      </c>
      <c r="R136" s="27"/>
      <c r="S136" s="27"/>
      <c r="T136" s="135">
        <v>60</v>
      </c>
      <c r="U136" s="146"/>
    </row>
    <row r="137" spans="1:21" ht="12.75" customHeight="1" x14ac:dyDescent="0.25">
      <c r="A137" s="49">
        <v>132</v>
      </c>
      <c r="B137" s="33" t="s">
        <v>641</v>
      </c>
      <c r="C137" s="28" t="s">
        <v>122</v>
      </c>
      <c r="D137" s="29" t="s">
        <v>642</v>
      </c>
      <c r="E137" s="27"/>
      <c r="F137" s="27" t="s">
        <v>392</v>
      </c>
      <c r="G137" s="27" t="s">
        <v>392</v>
      </c>
      <c r="H137" s="27"/>
      <c r="I137" s="27"/>
      <c r="J137" s="27"/>
      <c r="K137" s="27" t="s">
        <v>392</v>
      </c>
      <c r="L137" s="135">
        <v>40</v>
      </c>
      <c r="M137" s="27"/>
      <c r="N137" s="27" t="s">
        <v>392</v>
      </c>
      <c r="O137" s="27" t="s">
        <v>392</v>
      </c>
      <c r="P137" s="27"/>
      <c r="Q137" s="27"/>
      <c r="R137" s="27"/>
      <c r="S137" s="27" t="s">
        <v>392</v>
      </c>
      <c r="T137" s="135">
        <v>60</v>
      </c>
      <c r="U137" s="146"/>
    </row>
    <row r="138" spans="1:21" ht="12.75" customHeight="1" x14ac:dyDescent="0.25">
      <c r="A138" s="49">
        <v>133</v>
      </c>
      <c r="B138" s="33" t="s">
        <v>643</v>
      </c>
      <c r="C138" s="28" t="s">
        <v>122</v>
      </c>
      <c r="D138" s="144" t="s">
        <v>644</v>
      </c>
      <c r="E138" s="27"/>
      <c r="F138" s="27" t="s">
        <v>392</v>
      </c>
      <c r="G138" s="27" t="s">
        <v>392</v>
      </c>
      <c r="H138" s="27"/>
      <c r="I138" s="27"/>
      <c r="J138" s="27"/>
      <c r="K138" s="27" t="s">
        <v>392</v>
      </c>
      <c r="L138" s="135">
        <v>40</v>
      </c>
      <c r="M138" s="27" t="s">
        <v>392</v>
      </c>
      <c r="N138" s="27"/>
      <c r="O138" s="27"/>
      <c r="P138" s="27"/>
      <c r="Q138" s="27"/>
      <c r="R138" s="27" t="s">
        <v>392</v>
      </c>
      <c r="S138" s="27"/>
      <c r="T138" s="135">
        <v>60</v>
      </c>
      <c r="U138" s="146"/>
    </row>
    <row r="139" spans="1:21" ht="12.75" customHeight="1" x14ac:dyDescent="0.25">
      <c r="A139" s="49">
        <v>134</v>
      </c>
      <c r="B139" s="33" t="s">
        <v>645</v>
      </c>
      <c r="C139" s="28" t="s">
        <v>122</v>
      </c>
      <c r="D139" s="144" t="s">
        <v>646</v>
      </c>
      <c r="E139" s="27"/>
      <c r="F139" s="27"/>
      <c r="G139" s="27" t="s">
        <v>392</v>
      </c>
      <c r="H139" s="27"/>
      <c r="I139" s="27"/>
      <c r="J139" s="27"/>
      <c r="K139" s="27" t="s">
        <v>392</v>
      </c>
      <c r="L139" s="135">
        <v>50</v>
      </c>
      <c r="M139" s="27"/>
      <c r="N139" s="27" t="s">
        <v>392</v>
      </c>
      <c r="O139" s="27"/>
      <c r="P139" s="27" t="s">
        <v>392</v>
      </c>
      <c r="Q139" s="27"/>
      <c r="R139" s="27"/>
      <c r="S139" s="27"/>
      <c r="T139" s="135">
        <v>50</v>
      </c>
      <c r="U139" s="146"/>
    </row>
    <row r="140" spans="1:21" ht="12.75" customHeight="1" x14ac:dyDescent="0.25">
      <c r="A140" s="49">
        <v>135</v>
      </c>
      <c r="B140" s="141" t="s">
        <v>647</v>
      </c>
      <c r="C140" s="142" t="s">
        <v>122</v>
      </c>
      <c r="D140" s="143" t="s">
        <v>648</v>
      </c>
      <c r="E140" s="27"/>
      <c r="F140" s="27"/>
      <c r="G140" s="27"/>
      <c r="H140" s="27"/>
      <c r="I140" s="27"/>
      <c r="J140" s="27"/>
      <c r="K140" s="27"/>
      <c r="L140" s="135">
        <v>0</v>
      </c>
      <c r="M140" s="27" t="s">
        <v>392</v>
      </c>
      <c r="N140" s="27" t="s">
        <v>392</v>
      </c>
      <c r="O140" s="27"/>
      <c r="P140" s="27" t="s">
        <v>392</v>
      </c>
      <c r="Q140" s="27"/>
      <c r="R140" s="27" t="s">
        <v>392</v>
      </c>
      <c r="S140" s="27"/>
      <c r="T140" s="135">
        <v>100</v>
      </c>
      <c r="U140" s="146"/>
    </row>
    <row r="141" spans="1:21" ht="12.75" customHeight="1" x14ac:dyDescent="0.25">
      <c r="A141" s="49">
        <v>136</v>
      </c>
      <c r="B141" s="141" t="s">
        <v>649</v>
      </c>
      <c r="C141" s="142" t="s">
        <v>122</v>
      </c>
      <c r="D141" s="143" t="s">
        <v>650</v>
      </c>
      <c r="E141" s="27"/>
      <c r="F141" s="27"/>
      <c r="G141" s="27"/>
      <c r="H141" s="27"/>
      <c r="I141" s="27"/>
      <c r="J141" s="27"/>
      <c r="K141" s="27"/>
      <c r="L141" s="135">
        <v>0</v>
      </c>
      <c r="M141" s="27"/>
      <c r="N141" s="27" t="s">
        <v>392</v>
      </c>
      <c r="O141" s="27" t="s">
        <v>392</v>
      </c>
      <c r="P141" s="27" t="s">
        <v>392</v>
      </c>
      <c r="Q141" s="27"/>
      <c r="R141" s="27"/>
      <c r="S141" s="27" t="s">
        <v>392</v>
      </c>
      <c r="T141" s="135">
        <v>100</v>
      </c>
      <c r="U141" s="146"/>
    </row>
    <row r="142" spans="1:21" ht="12.75" customHeight="1" x14ac:dyDescent="0.25">
      <c r="A142" s="49">
        <v>137</v>
      </c>
      <c r="B142" s="141" t="s">
        <v>651</v>
      </c>
      <c r="C142" s="142" t="s">
        <v>122</v>
      </c>
      <c r="D142" s="143" t="s">
        <v>652</v>
      </c>
      <c r="E142" s="27"/>
      <c r="F142" s="27" t="s">
        <v>392</v>
      </c>
      <c r="G142" s="27" t="s">
        <v>392</v>
      </c>
      <c r="H142" s="27"/>
      <c r="I142" s="27" t="s">
        <v>392</v>
      </c>
      <c r="J142" s="27"/>
      <c r="K142" s="27" t="s">
        <v>392</v>
      </c>
      <c r="L142" s="135">
        <v>50</v>
      </c>
      <c r="M142" s="27"/>
      <c r="N142" s="27" t="s">
        <v>392</v>
      </c>
      <c r="O142" s="27"/>
      <c r="P142" s="27"/>
      <c r="Q142" s="27" t="s">
        <v>392</v>
      </c>
      <c r="R142" s="27"/>
      <c r="S142" s="27"/>
      <c r="T142" s="135">
        <v>50</v>
      </c>
      <c r="U142" s="146"/>
    </row>
    <row r="143" spans="1:21" ht="12.75" customHeight="1" x14ac:dyDescent="0.25">
      <c r="A143" s="49">
        <v>138</v>
      </c>
      <c r="B143" s="141" t="s">
        <v>653</v>
      </c>
      <c r="C143" s="142" t="s">
        <v>122</v>
      </c>
      <c r="D143" s="143" t="s">
        <v>654</v>
      </c>
      <c r="E143" s="27"/>
      <c r="F143" s="27" t="s">
        <v>392</v>
      </c>
      <c r="G143" s="27"/>
      <c r="H143" s="27"/>
      <c r="I143" s="27" t="s">
        <v>392</v>
      </c>
      <c r="J143" s="27"/>
      <c r="K143" s="27"/>
      <c r="L143" s="135">
        <v>50</v>
      </c>
      <c r="M143" s="27" t="s">
        <v>392</v>
      </c>
      <c r="N143" s="27" t="s">
        <v>392</v>
      </c>
      <c r="O143" s="27"/>
      <c r="P143" s="27"/>
      <c r="Q143" s="27" t="s">
        <v>392</v>
      </c>
      <c r="R143" s="27" t="s">
        <v>392</v>
      </c>
      <c r="S143" s="27"/>
      <c r="T143" s="135">
        <v>50</v>
      </c>
      <c r="U143" s="146"/>
    </row>
    <row r="144" spans="1:21" ht="12.75" customHeight="1" x14ac:dyDescent="0.25">
      <c r="A144" s="49">
        <v>139</v>
      </c>
      <c r="B144" s="141" t="s">
        <v>655</v>
      </c>
      <c r="C144" s="142" t="s">
        <v>122</v>
      </c>
      <c r="D144" s="143" t="s">
        <v>656</v>
      </c>
      <c r="E144" s="27"/>
      <c r="F144" s="27" t="s">
        <v>392</v>
      </c>
      <c r="G144" s="27"/>
      <c r="H144" s="27"/>
      <c r="I144" s="27" t="s">
        <v>392</v>
      </c>
      <c r="J144" s="27"/>
      <c r="K144" s="27"/>
      <c r="L144" s="135">
        <v>60</v>
      </c>
      <c r="M144" s="27" t="s">
        <v>392</v>
      </c>
      <c r="N144" s="27" t="s">
        <v>392</v>
      </c>
      <c r="O144" s="27"/>
      <c r="P144" s="27"/>
      <c r="Q144" s="27" t="s">
        <v>392</v>
      </c>
      <c r="R144" s="27" t="s">
        <v>392</v>
      </c>
      <c r="S144" s="27"/>
      <c r="T144" s="135">
        <v>40</v>
      </c>
      <c r="U144" s="146"/>
    </row>
    <row r="145" spans="1:21" ht="12.75" customHeight="1" x14ac:dyDescent="0.25">
      <c r="A145" s="49">
        <v>140</v>
      </c>
      <c r="B145" s="33" t="s">
        <v>657</v>
      </c>
      <c r="C145" s="28" t="s">
        <v>122</v>
      </c>
      <c r="D145" s="29" t="s">
        <v>400</v>
      </c>
      <c r="E145" s="27"/>
      <c r="F145" s="27" t="s">
        <v>392</v>
      </c>
      <c r="G145" s="27"/>
      <c r="H145" s="27"/>
      <c r="I145" s="27" t="s">
        <v>392</v>
      </c>
      <c r="J145" s="27"/>
      <c r="K145" s="27"/>
      <c r="L145" s="135">
        <v>40</v>
      </c>
      <c r="M145" s="27" t="s">
        <v>392</v>
      </c>
      <c r="N145" s="27" t="s">
        <v>392</v>
      </c>
      <c r="O145" s="27"/>
      <c r="P145" s="27" t="s">
        <v>392</v>
      </c>
      <c r="Q145" s="27"/>
      <c r="R145" s="27" t="s">
        <v>392</v>
      </c>
      <c r="S145" s="27"/>
      <c r="T145" s="135">
        <v>60</v>
      </c>
      <c r="U145" s="146"/>
    </row>
    <row r="146" spans="1:21" ht="12.75" customHeight="1" x14ac:dyDescent="0.25">
      <c r="A146" s="49">
        <v>141</v>
      </c>
      <c r="B146" s="33" t="s">
        <v>658</v>
      </c>
      <c r="C146" s="28" t="s">
        <v>122</v>
      </c>
      <c r="D146" s="29" t="s">
        <v>404</v>
      </c>
      <c r="E146" s="27"/>
      <c r="F146" s="27"/>
      <c r="G146" s="27"/>
      <c r="H146" s="27"/>
      <c r="I146" s="27"/>
      <c r="J146" s="27"/>
      <c r="K146" s="27"/>
      <c r="L146" s="135">
        <v>0</v>
      </c>
      <c r="M146" s="27" t="s">
        <v>392</v>
      </c>
      <c r="N146" s="27"/>
      <c r="O146" s="27" t="s">
        <v>392</v>
      </c>
      <c r="P146" s="27"/>
      <c r="Q146" s="27"/>
      <c r="R146" s="27" t="s">
        <v>392</v>
      </c>
      <c r="S146" s="27" t="s">
        <v>392</v>
      </c>
      <c r="T146" s="135">
        <v>100</v>
      </c>
      <c r="U146" s="146"/>
    </row>
    <row r="147" spans="1:21" ht="12.75" customHeight="1" x14ac:dyDescent="0.25">
      <c r="A147" s="49">
        <v>142</v>
      </c>
      <c r="B147" s="33" t="s">
        <v>659</v>
      </c>
      <c r="C147" s="28" t="s">
        <v>122</v>
      </c>
      <c r="D147" s="29" t="s">
        <v>576</v>
      </c>
      <c r="E147" s="27"/>
      <c r="F147" s="27" t="s">
        <v>392</v>
      </c>
      <c r="G147" s="27"/>
      <c r="H147" s="27"/>
      <c r="I147" s="27" t="s">
        <v>392</v>
      </c>
      <c r="J147" s="27"/>
      <c r="K147" s="27"/>
      <c r="L147" s="135">
        <v>50</v>
      </c>
      <c r="M147" s="27" t="s">
        <v>392</v>
      </c>
      <c r="N147" s="27"/>
      <c r="O147" s="27"/>
      <c r="P147" s="27"/>
      <c r="Q147" s="27"/>
      <c r="R147" s="27" t="s">
        <v>392</v>
      </c>
      <c r="S147" s="27"/>
      <c r="T147" s="135">
        <v>50</v>
      </c>
      <c r="U147" s="146"/>
    </row>
    <row r="148" spans="1:21" ht="12.75" customHeight="1" x14ac:dyDescent="0.25">
      <c r="A148" s="49">
        <v>143</v>
      </c>
      <c r="B148" s="33" t="s">
        <v>660</v>
      </c>
      <c r="C148" s="28" t="s">
        <v>122</v>
      </c>
      <c r="D148" s="29" t="s">
        <v>592</v>
      </c>
      <c r="E148" s="27"/>
      <c r="F148" s="27" t="s">
        <v>392</v>
      </c>
      <c r="G148" s="27" t="s">
        <v>392</v>
      </c>
      <c r="H148" s="27" t="s">
        <v>392</v>
      </c>
      <c r="I148" s="27"/>
      <c r="J148" s="27"/>
      <c r="K148" s="27" t="s">
        <v>392</v>
      </c>
      <c r="L148" s="135">
        <v>50</v>
      </c>
      <c r="M148" s="27" t="s">
        <v>392</v>
      </c>
      <c r="N148" s="27" t="s">
        <v>392</v>
      </c>
      <c r="O148" s="27"/>
      <c r="P148" s="27" t="s">
        <v>392</v>
      </c>
      <c r="Q148" s="27"/>
      <c r="R148" s="27" t="s">
        <v>392</v>
      </c>
      <c r="S148" s="27"/>
      <c r="T148" s="135">
        <v>50</v>
      </c>
      <c r="U148" s="146"/>
    </row>
    <row r="149" spans="1:21" ht="12.75" customHeight="1" x14ac:dyDescent="0.25">
      <c r="A149" s="49">
        <v>144</v>
      </c>
      <c r="B149" s="33" t="s">
        <v>661</v>
      </c>
      <c r="C149" s="28" t="s">
        <v>122</v>
      </c>
      <c r="D149" s="29" t="s">
        <v>662</v>
      </c>
      <c r="E149" s="27"/>
      <c r="F149" s="27" t="s">
        <v>392</v>
      </c>
      <c r="G149" s="27" t="s">
        <v>392</v>
      </c>
      <c r="H149" s="27"/>
      <c r="I149" s="27"/>
      <c r="J149" s="27"/>
      <c r="K149" s="27" t="s">
        <v>392</v>
      </c>
      <c r="L149" s="135">
        <v>40</v>
      </c>
      <c r="M149" s="27"/>
      <c r="N149" s="27"/>
      <c r="O149" s="27" t="s">
        <v>392</v>
      </c>
      <c r="P149" s="27"/>
      <c r="Q149" s="27"/>
      <c r="R149" s="27"/>
      <c r="S149" s="27" t="s">
        <v>392</v>
      </c>
      <c r="T149" s="135">
        <v>60</v>
      </c>
      <c r="U149" s="146"/>
    </row>
    <row r="150" spans="1:21" ht="12.75" customHeight="1" x14ac:dyDescent="0.25">
      <c r="A150" s="49">
        <v>145</v>
      </c>
      <c r="B150" s="147" t="s">
        <v>663</v>
      </c>
      <c r="C150" s="148" t="s">
        <v>122</v>
      </c>
      <c r="D150" s="149" t="s">
        <v>664</v>
      </c>
      <c r="E150" s="150"/>
      <c r="F150" s="150" t="s">
        <v>392</v>
      </c>
      <c r="G150" s="150" t="s">
        <v>392</v>
      </c>
      <c r="H150" s="150"/>
      <c r="I150" s="150" t="s">
        <v>392</v>
      </c>
      <c r="J150" s="150"/>
      <c r="K150" s="150" t="s">
        <v>392</v>
      </c>
      <c r="L150" s="135">
        <v>100</v>
      </c>
      <c r="M150" s="27"/>
      <c r="N150" s="27"/>
      <c r="O150" s="27"/>
      <c r="P150" s="27"/>
      <c r="Q150" s="27"/>
      <c r="R150" s="27"/>
      <c r="S150" s="27"/>
      <c r="T150" s="135">
        <v>0</v>
      </c>
      <c r="U150" s="145"/>
    </row>
    <row r="151" spans="1:21" ht="15.75" x14ac:dyDescent="0.25">
      <c r="A151" s="303" t="s">
        <v>665</v>
      </c>
      <c r="B151" s="304"/>
      <c r="C151" s="304"/>
      <c r="D151" s="304"/>
      <c r="E151" s="151">
        <v>1</v>
      </c>
      <c r="F151" s="151">
        <v>107</v>
      </c>
      <c r="G151" s="151">
        <v>65</v>
      </c>
      <c r="H151" s="151">
        <v>41</v>
      </c>
      <c r="I151" s="151">
        <v>49</v>
      </c>
      <c r="J151" s="151">
        <v>5</v>
      </c>
      <c r="K151" s="151">
        <v>73</v>
      </c>
      <c r="L151" s="151"/>
      <c r="M151" s="151">
        <v>76</v>
      </c>
      <c r="N151" s="151">
        <v>103</v>
      </c>
      <c r="O151" s="151">
        <v>12</v>
      </c>
      <c r="P151" s="151">
        <v>47</v>
      </c>
      <c r="Q151" s="151">
        <v>55</v>
      </c>
      <c r="R151" s="151">
        <v>71</v>
      </c>
      <c r="S151" s="151">
        <v>20</v>
      </c>
      <c r="T151" s="151"/>
      <c r="U151" s="136"/>
    </row>
    <row r="152" spans="1:21" ht="15.75" x14ac:dyDescent="0.25">
      <c r="A152" s="305" t="s">
        <v>14</v>
      </c>
      <c r="B152" s="304"/>
      <c r="C152" s="304"/>
      <c r="D152" s="304"/>
      <c r="E152" s="152">
        <f>1/145*100</f>
        <v>0.68965517241379315</v>
      </c>
      <c r="F152" s="152">
        <f>107/145*100</f>
        <v>73.793103448275872</v>
      </c>
      <c r="G152" s="152">
        <f>65/145*100</f>
        <v>44.827586206896555</v>
      </c>
      <c r="H152" s="152">
        <f>41/145*100</f>
        <v>28.27586206896552</v>
      </c>
      <c r="I152" s="152">
        <f>49/145*100</f>
        <v>33.793103448275865</v>
      </c>
      <c r="J152" s="152">
        <f>5/145*100</f>
        <v>3.4482758620689653</v>
      </c>
      <c r="K152" s="152">
        <f>73/145*100</f>
        <v>50.344827586206897</v>
      </c>
      <c r="L152" s="152"/>
      <c r="M152" s="152">
        <f>76/145*100</f>
        <v>52.413793103448278</v>
      </c>
      <c r="N152" s="152">
        <f>103/145*100</f>
        <v>71.034482758620683</v>
      </c>
      <c r="O152" s="152">
        <f>12/145*100</f>
        <v>8.2758620689655178</v>
      </c>
      <c r="P152" s="152">
        <f>47/145*100</f>
        <v>32.41379310344827</v>
      </c>
      <c r="Q152" s="152">
        <f>55/145*100</f>
        <v>37.931034482758619</v>
      </c>
      <c r="R152" s="152">
        <f>71/145*100</f>
        <v>48.96551724137931</v>
      </c>
      <c r="S152" s="152">
        <f>20/145*100</f>
        <v>13.793103448275861</v>
      </c>
      <c r="T152" s="41"/>
      <c r="U152" s="136"/>
    </row>
    <row r="153" spans="1:21" ht="15.75" x14ac:dyDescent="0.25">
      <c r="A153" s="306" t="s">
        <v>90</v>
      </c>
      <c r="B153" s="304"/>
      <c r="C153" s="304"/>
      <c r="D153" s="304"/>
      <c r="E153" s="304"/>
      <c r="F153" s="304"/>
      <c r="G153" s="304"/>
      <c r="H153" s="304"/>
      <c r="I153" s="304"/>
      <c r="J153" s="304"/>
      <c r="K153" s="304"/>
      <c r="L153" s="131">
        <f>AVERAGE(L6:L150)</f>
        <v>41.482758620689658</v>
      </c>
      <c r="M153" s="307"/>
      <c r="N153" s="307"/>
      <c r="O153" s="307"/>
      <c r="P153" s="307"/>
      <c r="Q153" s="307"/>
      <c r="R153" s="307"/>
      <c r="S153" s="307"/>
      <c r="T153" s="131">
        <f>AVERAGE(T6:T150)</f>
        <v>58.517241379310342</v>
      </c>
      <c r="U153" s="136"/>
    </row>
    <row r="156" spans="1:21" x14ac:dyDescent="0.25">
      <c r="B156" s="308"/>
      <c r="C156" s="308"/>
      <c r="D156" s="308"/>
      <c r="E156" s="308"/>
      <c r="F156" s="308"/>
      <c r="G156" s="308"/>
      <c r="H156" s="308"/>
      <c r="I156" s="308"/>
      <c r="J156" s="308"/>
      <c r="K156" s="308"/>
      <c r="L156" s="308"/>
    </row>
  </sheetData>
  <mergeCells count="22">
    <mergeCell ref="A1:T1"/>
    <mergeCell ref="A2:A5"/>
    <mergeCell ref="B2:B5"/>
    <mergeCell ref="C2:C5"/>
    <mergeCell ref="D2:D5"/>
    <mergeCell ref="E2:L3"/>
    <mergeCell ref="M2:T3"/>
    <mergeCell ref="U2:V2"/>
    <mergeCell ref="U3:V3"/>
    <mergeCell ref="E4:G4"/>
    <mergeCell ref="H4:K4"/>
    <mergeCell ref="L4:L5"/>
    <mergeCell ref="M4:O4"/>
    <mergeCell ref="P4:S4"/>
    <mergeCell ref="T4:T5"/>
    <mergeCell ref="U4:U5"/>
    <mergeCell ref="V4:V5"/>
    <mergeCell ref="A151:D151"/>
    <mergeCell ref="A152:D152"/>
    <mergeCell ref="A153:K153"/>
    <mergeCell ref="M153:S153"/>
    <mergeCell ref="B156:L156"/>
  </mergeCells>
  <pageMargins left="0.7" right="0.7" top="0.75" bottom="0.75" header="0.3" footer="0.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3"/>
  <sheetViews>
    <sheetView topLeftCell="A103" workbookViewId="0">
      <selection sqref="A1:U133"/>
    </sheetView>
  </sheetViews>
  <sheetFormatPr defaultColWidth="7.85546875" defaultRowHeight="15" x14ac:dyDescent="0.25"/>
  <cols>
    <col min="1" max="1" width="4.7109375" customWidth="1"/>
    <col min="2" max="2" width="14.140625" customWidth="1"/>
    <col min="3" max="3" width="10" customWidth="1"/>
    <col min="4" max="4" width="7.140625" style="179" customWidth="1"/>
    <col min="5" max="5" width="34" customWidth="1"/>
    <col min="6" max="21" width="4.7109375" customWidth="1"/>
  </cols>
  <sheetData>
    <row r="1" spans="1:23" ht="15" customHeight="1" x14ac:dyDescent="0.25">
      <c r="A1" s="318" t="s">
        <v>935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</row>
    <row r="2" spans="1:23" ht="15" customHeight="1" x14ac:dyDescent="0.25">
      <c r="A2" s="290" t="s">
        <v>107</v>
      </c>
      <c r="B2" s="316" t="s">
        <v>23</v>
      </c>
      <c r="C2" s="316" t="s">
        <v>934</v>
      </c>
      <c r="D2" s="317" t="s">
        <v>24</v>
      </c>
      <c r="E2" s="316" t="s">
        <v>25</v>
      </c>
      <c r="F2" s="280" t="s">
        <v>1</v>
      </c>
      <c r="G2" s="280"/>
      <c r="H2" s="280"/>
      <c r="I2" s="280"/>
      <c r="J2" s="280"/>
      <c r="K2" s="280"/>
      <c r="L2" s="280"/>
      <c r="M2" s="280"/>
      <c r="N2" s="281" t="s">
        <v>2</v>
      </c>
      <c r="O2" s="281"/>
      <c r="P2" s="281"/>
      <c r="Q2" s="281"/>
      <c r="R2" s="281"/>
      <c r="S2" s="281"/>
      <c r="T2" s="281"/>
      <c r="U2" s="281"/>
      <c r="V2" s="286"/>
      <c r="W2" s="286"/>
    </row>
    <row r="3" spans="1:23" ht="15" customHeight="1" x14ac:dyDescent="0.25">
      <c r="A3" s="290"/>
      <c r="B3" s="316"/>
      <c r="C3" s="316"/>
      <c r="D3" s="317"/>
      <c r="E3" s="316"/>
      <c r="F3" s="280"/>
      <c r="G3" s="280"/>
      <c r="H3" s="280"/>
      <c r="I3" s="280"/>
      <c r="J3" s="280"/>
      <c r="K3" s="280"/>
      <c r="L3" s="280"/>
      <c r="M3" s="280"/>
      <c r="N3" s="281"/>
      <c r="O3" s="281"/>
      <c r="P3" s="281"/>
      <c r="Q3" s="281"/>
      <c r="R3" s="281"/>
      <c r="S3" s="281"/>
      <c r="T3" s="281"/>
      <c r="U3" s="281"/>
      <c r="V3" s="286"/>
      <c r="W3" s="286"/>
    </row>
    <row r="4" spans="1:23" ht="15" customHeight="1" x14ac:dyDescent="0.25">
      <c r="A4" s="290"/>
      <c r="B4" s="316"/>
      <c r="C4" s="316"/>
      <c r="D4" s="317"/>
      <c r="E4" s="316"/>
      <c r="F4" s="280" t="s">
        <v>4</v>
      </c>
      <c r="G4" s="282"/>
      <c r="H4" s="282"/>
      <c r="I4" s="280" t="s">
        <v>26</v>
      </c>
      <c r="J4" s="282"/>
      <c r="K4" s="282"/>
      <c r="L4" s="282"/>
      <c r="M4" s="283" t="s">
        <v>27</v>
      </c>
      <c r="N4" s="269" t="s">
        <v>4</v>
      </c>
      <c r="O4" s="270"/>
      <c r="P4" s="270"/>
      <c r="Q4" s="271" t="s">
        <v>26</v>
      </c>
      <c r="R4" s="272"/>
      <c r="S4" s="272"/>
      <c r="T4" s="273"/>
      <c r="U4" s="274" t="s">
        <v>27</v>
      </c>
      <c r="V4" s="287"/>
      <c r="W4" s="287"/>
    </row>
    <row r="5" spans="1:23" ht="51" customHeight="1" x14ac:dyDescent="0.25">
      <c r="A5" s="291"/>
      <c r="B5" s="316"/>
      <c r="C5" s="316"/>
      <c r="D5" s="317"/>
      <c r="E5" s="316"/>
      <c r="F5" s="38" t="s">
        <v>28</v>
      </c>
      <c r="G5" s="38" t="s">
        <v>29</v>
      </c>
      <c r="H5" s="38" t="s">
        <v>30</v>
      </c>
      <c r="I5" s="39" t="s">
        <v>31</v>
      </c>
      <c r="J5" s="39" t="s">
        <v>32</v>
      </c>
      <c r="K5" s="39" t="s">
        <v>33</v>
      </c>
      <c r="L5" s="39" t="s">
        <v>30</v>
      </c>
      <c r="M5" s="284"/>
      <c r="N5" s="40" t="s">
        <v>28</v>
      </c>
      <c r="O5" s="40" t="s">
        <v>29</v>
      </c>
      <c r="P5" s="40" t="s">
        <v>30</v>
      </c>
      <c r="Q5" s="40" t="s">
        <v>31</v>
      </c>
      <c r="R5" s="40" t="s">
        <v>32</v>
      </c>
      <c r="S5" s="40" t="s">
        <v>33</v>
      </c>
      <c r="T5" s="40" t="s">
        <v>30</v>
      </c>
      <c r="U5" s="275"/>
      <c r="V5" s="287"/>
      <c r="W5" s="287"/>
    </row>
    <row r="6" spans="1:23" ht="12.75" customHeight="1" x14ac:dyDescent="0.25">
      <c r="A6" s="184">
        <v>1</v>
      </c>
      <c r="B6" s="185" t="s">
        <v>670</v>
      </c>
      <c r="C6" s="166" t="s">
        <v>671</v>
      </c>
      <c r="D6" s="130">
        <v>1</v>
      </c>
      <c r="E6" s="167" t="s">
        <v>672</v>
      </c>
      <c r="F6" s="130"/>
      <c r="G6" s="130">
        <v>1</v>
      </c>
      <c r="H6" s="130"/>
      <c r="I6" s="130">
        <v>1</v>
      </c>
      <c r="J6" s="130"/>
      <c r="K6" s="130"/>
      <c r="L6" s="130"/>
      <c r="M6" s="168">
        <v>50</v>
      </c>
      <c r="N6" s="130">
        <v>1</v>
      </c>
      <c r="O6" s="130"/>
      <c r="P6" s="130"/>
      <c r="Q6" s="130"/>
      <c r="R6" s="130"/>
      <c r="S6" s="130">
        <v>1</v>
      </c>
      <c r="T6" s="130"/>
      <c r="U6" s="168">
        <v>50</v>
      </c>
      <c r="V6" s="69"/>
      <c r="W6" s="69"/>
    </row>
    <row r="7" spans="1:23" ht="12.75" customHeight="1" x14ac:dyDescent="0.25">
      <c r="A7" s="184">
        <v>2</v>
      </c>
      <c r="B7" s="185" t="s">
        <v>670</v>
      </c>
      <c r="C7" s="169" t="s">
        <v>673</v>
      </c>
      <c r="D7" s="130">
        <v>1</v>
      </c>
      <c r="E7" s="169" t="s">
        <v>674</v>
      </c>
      <c r="F7" s="130"/>
      <c r="G7" s="130">
        <v>1</v>
      </c>
      <c r="H7" s="130"/>
      <c r="I7" s="130"/>
      <c r="J7" s="130">
        <v>1</v>
      </c>
      <c r="K7" s="130"/>
      <c r="L7" s="130"/>
      <c r="M7" s="168">
        <v>60</v>
      </c>
      <c r="N7" s="130"/>
      <c r="O7" s="130">
        <v>1</v>
      </c>
      <c r="P7" s="130"/>
      <c r="Q7" s="130">
        <v>1</v>
      </c>
      <c r="R7" s="130"/>
      <c r="S7" s="130"/>
      <c r="T7" s="130"/>
      <c r="U7" s="168">
        <v>40</v>
      </c>
      <c r="V7" s="69"/>
      <c r="W7" s="69"/>
    </row>
    <row r="8" spans="1:23" ht="12.75" customHeight="1" x14ac:dyDescent="0.25">
      <c r="A8" s="184">
        <v>3</v>
      </c>
      <c r="B8" s="185" t="s">
        <v>670</v>
      </c>
      <c r="C8" s="169" t="s">
        <v>675</v>
      </c>
      <c r="D8" s="130">
        <v>1</v>
      </c>
      <c r="E8" s="169" t="s">
        <v>676</v>
      </c>
      <c r="F8" s="130"/>
      <c r="G8" s="130">
        <v>1</v>
      </c>
      <c r="H8" s="130"/>
      <c r="I8" s="130"/>
      <c r="J8" s="130">
        <v>1</v>
      </c>
      <c r="K8" s="130"/>
      <c r="L8" s="130"/>
      <c r="M8" s="168">
        <v>40</v>
      </c>
      <c r="N8" s="130"/>
      <c r="O8" s="130">
        <v>1</v>
      </c>
      <c r="P8" s="130"/>
      <c r="Q8" s="130">
        <v>1</v>
      </c>
      <c r="R8" s="130"/>
      <c r="S8" s="130"/>
      <c r="T8" s="130"/>
      <c r="U8" s="168">
        <v>60</v>
      </c>
      <c r="V8" s="69"/>
      <c r="W8" s="69"/>
    </row>
    <row r="9" spans="1:23" ht="12.75" customHeight="1" x14ac:dyDescent="0.25">
      <c r="A9" s="184">
        <v>4</v>
      </c>
      <c r="B9" s="185" t="s">
        <v>670</v>
      </c>
      <c r="C9" s="170" t="s">
        <v>677</v>
      </c>
      <c r="D9" s="130">
        <v>1</v>
      </c>
      <c r="E9" s="170" t="s">
        <v>678</v>
      </c>
      <c r="F9" s="130"/>
      <c r="G9" s="130">
        <v>1</v>
      </c>
      <c r="H9" s="130"/>
      <c r="I9" s="130">
        <v>1</v>
      </c>
      <c r="J9" s="130"/>
      <c r="K9" s="130"/>
      <c r="L9" s="130"/>
      <c r="M9" s="168">
        <v>40</v>
      </c>
      <c r="N9" s="130"/>
      <c r="O9" s="130">
        <v>1</v>
      </c>
      <c r="P9" s="130"/>
      <c r="Q9" s="130">
        <v>1</v>
      </c>
      <c r="R9" s="130"/>
      <c r="S9" s="130"/>
      <c r="T9" s="130"/>
      <c r="U9" s="168">
        <v>60</v>
      </c>
      <c r="V9" s="69"/>
      <c r="W9" s="69"/>
    </row>
    <row r="10" spans="1:23" ht="12.75" customHeight="1" x14ac:dyDescent="0.25">
      <c r="A10" s="184">
        <v>5</v>
      </c>
      <c r="B10" s="186" t="s">
        <v>679</v>
      </c>
      <c r="C10" s="170" t="s">
        <v>680</v>
      </c>
      <c r="D10" s="130">
        <v>2</v>
      </c>
      <c r="E10" s="170" t="s">
        <v>681</v>
      </c>
      <c r="F10" s="130"/>
      <c r="G10" s="130">
        <v>1</v>
      </c>
      <c r="H10" s="130"/>
      <c r="I10" s="130"/>
      <c r="J10" s="130">
        <v>1</v>
      </c>
      <c r="K10" s="130"/>
      <c r="L10" s="130"/>
      <c r="M10" s="168">
        <v>50</v>
      </c>
      <c r="N10" s="130"/>
      <c r="O10" s="130">
        <v>1</v>
      </c>
      <c r="P10" s="130"/>
      <c r="Q10" s="130">
        <v>1</v>
      </c>
      <c r="R10" s="130"/>
      <c r="S10" s="130"/>
      <c r="T10" s="130"/>
      <c r="U10" s="168">
        <v>50</v>
      </c>
      <c r="V10" s="69"/>
      <c r="W10" s="69"/>
    </row>
    <row r="11" spans="1:23" ht="12.75" customHeight="1" x14ac:dyDescent="0.25">
      <c r="A11" s="184">
        <v>6</v>
      </c>
      <c r="B11" s="185" t="s">
        <v>670</v>
      </c>
      <c r="C11" s="170" t="s">
        <v>682</v>
      </c>
      <c r="D11" s="130">
        <v>1</v>
      </c>
      <c r="E11" s="170" t="s">
        <v>683</v>
      </c>
      <c r="F11" s="130"/>
      <c r="G11" s="130">
        <v>1</v>
      </c>
      <c r="H11" s="130"/>
      <c r="I11" s="130">
        <v>1</v>
      </c>
      <c r="J11" s="130"/>
      <c r="K11" s="130"/>
      <c r="L11" s="130"/>
      <c r="M11" s="168">
        <v>60</v>
      </c>
      <c r="N11" s="130"/>
      <c r="O11" s="130">
        <v>1</v>
      </c>
      <c r="P11" s="130"/>
      <c r="Q11" s="130">
        <v>1</v>
      </c>
      <c r="R11" s="130"/>
      <c r="S11" s="130"/>
      <c r="T11" s="130"/>
      <c r="U11" s="168">
        <v>40</v>
      </c>
      <c r="V11" s="69"/>
      <c r="W11" s="69"/>
    </row>
    <row r="12" spans="1:23" ht="12.75" customHeight="1" x14ac:dyDescent="0.25">
      <c r="A12" s="184">
        <v>7</v>
      </c>
      <c r="B12" s="185" t="s">
        <v>670</v>
      </c>
      <c r="C12" s="170" t="s">
        <v>684</v>
      </c>
      <c r="D12" s="130">
        <v>1</v>
      </c>
      <c r="E12" s="170" t="s">
        <v>685</v>
      </c>
      <c r="F12" s="130"/>
      <c r="G12" s="130">
        <v>1</v>
      </c>
      <c r="H12" s="130"/>
      <c r="I12" s="130"/>
      <c r="J12" s="130">
        <v>1</v>
      </c>
      <c r="K12" s="130"/>
      <c r="L12" s="130"/>
      <c r="M12" s="168">
        <v>50</v>
      </c>
      <c r="N12" s="130">
        <v>1</v>
      </c>
      <c r="O12" s="130"/>
      <c r="P12" s="130"/>
      <c r="Q12" s="130"/>
      <c r="R12" s="130"/>
      <c r="S12" s="130">
        <v>1</v>
      </c>
      <c r="T12" s="130"/>
      <c r="U12" s="168">
        <v>50</v>
      </c>
      <c r="V12" s="69"/>
      <c r="W12" s="69"/>
    </row>
    <row r="13" spans="1:23" ht="12.75" customHeight="1" x14ac:dyDescent="0.25">
      <c r="A13" s="184">
        <v>8</v>
      </c>
      <c r="B13" s="185" t="s">
        <v>670</v>
      </c>
      <c r="C13" s="170" t="s">
        <v>686</v>
      </c>
      <c r="D13" s="130">
        <v>1</v>
      </c>
      <c r="E13" s="170" t="s">
        <v>687</v>
      </c>
      <c r="F13" s="172"/>
      <c r="G13" s="130">
        <v>1</v>
      </c>
      <c r="H13" s="172"/>
      <c r="I13" s="172"/>
      <c r="J13" s="172">
        <v>1</v>
      </c>
      <c r="K13" s="172"/>
      <c r="L13" s="172"/>
      <c r="M13" s="173">
        <v>40</v>
      </c>
      <c r="N13" s="172">
        <v>1</v>
      </c>
      <c r="O13" s="172"/>
      <c r="P13" s="172"/>
      <c r="Q13" s="172"/>
      <c r="R13" s="172"/>
      <c r="S13" s="172">
        <v>1</v>
      </c>
      <c r="T13" s="172"/>
      <c r="U13" s="173">
        <v>60</v>
      </c>
      <c r="V13" s="69"/>
    </row>
    <row r="14" spans="1:23" ht="12.75" customHeight="1" x14ac:dyDescent="0.25">
      <c r="A14" s="184">
        <v>9</v>
      </c>
      <c r="B14" s="185" t="s">
        <v>670</v>
      </c>
      <c r="C14" s="170" t="s">
        <v>688</v>
      </c>
      <c r="D14" s="130">
        <v>1</v>
      </c>
      <c r="E14" s="170" t="s">
        <v>689</v>
      </c>
      <c r="F14" s="172"/>
      <c r="G14" s="130">
        <v>1</v>
      </c>
      <c r="H14" s="172"/>
      <c r="I14" s="172"/>
      <c r="J14" s="172">
        <v>1</v>
      </c>
      <c r="K14" s="172"/>
      <c r="L14" s="172"/>
      <c r="M14" s="173">
        <v>40</v>
      </c>
      <c r="N14" s="172"/>
      <c r="O14" s="172">
        <v>1</v>
      </c>
      <c r="P14" s="172"/>
      <c r="Q14" s="172">
        <v>1</v>
      </c>
      <c r="R14" s="172"/>
      <c r="S14" s="172"/>
      <c r="T14" s="172"/>
      <c r="U14" s="173">
        <v>60</v>
      </c>
      <c r="V14" s="69"/>
    </row>
    <row r="15" spans="1:23" ht="12.75" customHeight="1" x14ac:dyDescent="0.25">
      <c r="A15" s="184">
        <v>10</v>
      </c>
      <c r="B15" s="186" t="s">
        <v>679</v>
      </c>
      <c r="C15" s="170" t="s">
        <v>690</v>
      </c>
      <c r="D15" s="130">
        <v>2</v>
      </c>
      <c r="E15" s="170" t="s">
        <v>691</v>
      </c>
      <c r="F15" s="172"/>
      <c r="G15" s="130">
        <v>1</v>
      </c>
      <c r="H15" s="172"/>
      <c r="I15" s="172"/>
      <c r="J15" s="172">
        <v>1</v>
      </c>
      <c r="K15" s="172"/>
      <c r="L15" s="172"/>
      <c r="M15" s="173">
        <v>60</v>
      </c>
      <c r="N15" s="172"/>
      <c r="O15" s="172">
        <v>1</v>
      </c>
      <c r="P15" s="172"/>
      <c r="Q15" s="172">
        <v>1</v>
      </c>
      <c r="R15" s="172"/>
      <c r="S15" s="172"/>
      <c r="T15" s="172"/>
      <c r="U15" s="173">
        <v>40</v>
      </c>
      <c r="V15" s="69"/>
    </row>
    <row r="16" spans="1:23" ht="12.75" customHeight="1" x14ac:dyDescent="0.25">
      <c r="A16" s="184">
        <v>11</v>
      </c>
      <c r="B16" s="186" t="s">
        <v>679</v>
      </c>
      <c r="C16" s="169" t="s">
        <v>692</v>
      </c>
      <c r="D16" s="130">
        <v>2</v>
      </c>
      <c r="E16" s="169" t="s">
        <v>693</v>
      </c>
      <c r="F16" s="172"/>
      <c r="G16" s="130">
        <v>1</v>
      </c>
      <c r="H16" s="172"/>
      <c r="I16" s="172"/>
      <c r="J16" s="172">
        <v>1</v>
      </c>
      <c r="K16" s="172"/>
      <c r="L16" s="172"/>
      <c r="M16" s="173">
        <v>50</v>
      </c>
      <c r="N16" s="172"/>
      <c r="O16" s="172">
        <v>1</v>
      </c>
      <c r="P16" s="172"/>
      <c r="Q16" s="172">
        <v>1</v>
      </c>
      <c r="R16" s="172"/>
      <c r="S16" s="172"/>
      <c r="T16" s="172"/>
      <c r="U16" s="173">
        <v>50</v>
      </c>
      <c r="V16" s="69"/>
    </row>
    <row r="17" spans="1:22" ht="12.75" customHeight="1" x14ac:dyDescent="0.25">
      <c r="A17" s="184">
        <v>12</v>
      </c>
      <c r="B17" s="186" t="s">
        <v>679</v>
      </c>
      <c r="C17" s="169" t="s">
        <v>694</v>
      </c>
      <c r="D17" s="130">
        <v>2</v>
      </c>
      <c r="E17" s="169" t="s">
        <v>695</v>
      </c>
      <c r="F17" s="172"/>
      <c r="G17" s="130">
        <v>1</v>
      </c>
      <c r="H17" s="172"/>
      <c r="I17" s="172"/>
      <c r="J17" s="172">
        <v>1</v>
      </c>
      <c r="K17" s="172"/>
      <c r="L17" s="172"/>
      <c r="M17" s="173">
        <v>50</v>
      </c>
      <c r="N17" s="172">
        <v>1</v>
      </c>
      <c r="O17" s="172">
        <v>1</v>
      </c>
      <c r="P17" s="172"/>
      <c r="Q17" s="172"/>
      <c r="R17" s="172">
        <v>1</v>
      </c>
      <c r="S17" s="172">
        <v>1</v>
      </c>
      <c r="T17" s="172"/>
      <c r="U17" s="173">
        <v>50</v>
      </c>
      <c r="V17" s="69"/>
    </row>
    <row r="18" spans="1:22" ht="12.75" customHeight="1" x14ac:dyDescent="0.25">
      <c r="A18" s="184">
        <v>13</v>
      </c>
      <c r="B18" s="187" t="s">
        <v>696</v>
      </c>
      <c r="C18" s="174" t="s">
        <v>697</v>
      </c>
      <c r="D18" s="175">
        <v>1</v>
      </c>
      <c r="E18" s="169" t="s">
        <v>698</v>
      </c>
      <c r="F18" s="176">
        <v>1</v>
      </c>
      <c r="G18" s="176"/>
      <c r="H18" s="176"/>
      <c r="I18" s="176"/>
      <c r="J18" s="176"/>
      <c r="K18" s="176"/>
      <c r="L18" s="176">
        <v>1</v>
      </c>
      <c r="M18" s="177">
        <v>50</v>
      </c>
      <c r="N18" s="176"/>
      <c r="O18" s="176">
        <v>1</v>
      </c>
      <c r="P18" s="176"/>
      <c r="Q18" s="176">
        <v>1</v>
      </c>
      <c r="R18" s="176"/>
      <c r="S18" s="176"/>
      <c r="T18" s="176"/>
      <c r="U18" s="177">
        <v>50</v>
      </c>
      <c r="V18" s="69"/>
    </row>
    <row r="19" spans="1:22" ht="12.75" customHeight="1" x14ac:dyDescent="0.25">
      <c r="A19" s="184">
        <v>14</v>
      </c>
      <c r="B19" s="187" t="s">
        <v>696</v>
      </c>
      <c r="C19" s="169" t="s">
        <v>699</v>
      </c>
      <c r="D19" s="175">
        <v>1</v>
      </c>
      <c r="E19" s="169" t="s">
        <v>700</v>
      </c>
      <c r="F19" s="176">
        <v>1</v>
      </c>
      <c r="G19" s="176"/>
      <c r="H19" s="176"/>
      <c r="I19" s="176"/>
      <c r="J19" s="176"/>
      <c r="K19" s="176"/>
      <c r="L19" s="176">
        <v>1</v>
      </c>
      <c r="M19" s="177">
        <v>40</v>
      </c>
      <c r="N19" s="176"/>
      <c r="O19" s="176">
        <v>1</v>
      </c>
      <c r="P19" s="176"/>
      <c r="Q19" s="176">
        <v>1</v>
      </c>
      <c r="R19" s="176"/>
      <c r="S19" s="176"/>
      <c r="T19" s="176"/>
      <c r="U19" s="177">
        <v>60</v>
      </c>
      <c r="V19" s="69"/>
    </row>
    <row r="20" spans="1:22" ht="12.75" customHeight="1" x14ac:dyDescent="0.25">
      <c r="A20" s="184">
        <v>15</v>
      </c>
      <c r="B20" s="187" t="s">
        <v>696</v>
      </c>
      <c r="C20" s="169" t="s">
        <v>701</v>
      </c>
      <c r="D20" s="175">
        <v>1</v>
      </c>
      <c r="E20" s="169" t="s">
        <v>702</v>
      </c>
      <c r="F20" s="176">
        <v>1</v>
      </c>
      <c r="G20" s="176">
        <v>1</v>
      </c>
      <c r="H20" s="176">
        <v>1</v>
      </c>
      <c r="I20" s="176">
        <v>1</v>
      </c>
      <c r="J20" s="176"/>
      <c r="K20" s="176">
        <v>1</v>
      </c>
      <c r="L20" s="176">
        <v>1</v>
      </c>
      <c r="M20" s="177">
        <v>100</v>
      </c>
      <c r="N20" s="176"/>
      <c r="O20" s="176"/>
      <c r="P20" s="176"/>
      <c r="Q20" s="176"/>
      <c r="R20" s="176"/>
      <c r="S20" s="176"/>
      <c r="T20" s="176"/>
      <c r="U20" s="177">
        <v>0</v>
      </c>
      <c r="V20" s="69"/>
    </row>
    <row r="21" spans="1:22" ht="12.75" customHeight="1" x14ac:dyDescent="0.25">
      <c r="A21" s="184">
        <v>16</v>
      </c>
      <c r="B21" s="187" t="s">
        <v>696</v>
      </c>
      <c r="C21" s="169" t="s">
        <v>703</v>
      </c>
      <c r="D21" s="175">
        <v>1</v>
      </c>
      <c r="E21" s="169" t="s">
        <v>704</v>
      </c>
      <c r="F21" s="176"/>
      <c r="G21" s="176">
        <v>1</v>
      </c>
      <c r="H21" s="176"/>
      <c r="I21" s="176"/>
      <c r="J21" s="176"/>
      <c r="K21" s="176"/>
      <c r="L21" s="176">
        <v>1</v>
      </c>
      <c r="M21" s="177">
        <v>20</v>
      </c>
      <c r="N21" s="176"/>
      <c r="O21" s="176">
        <v>1</v>
      </c>
      <c r="P21" s="176"/>
      <c r="Q21" s="176">
        <v>1</v>
      </c>
      <c r="R21" s="176"/>
      <c r="S21" s="176"/>
      <c r="T21" s="176"/>
      <c r="U21" s="177">
        <v>80</v>
      </c>
      <c r="V21" s="69"/>
    </row>
    <row r="22" spans="1:22" ht="12.75" customHeight="1" x14ac:dyDescent="0.25">
      <c r="A22" s="184">
        <v>17</v>
      </c>
      <c r="B22" s="187" t="s">
        <v>696</v>
      </c>
      <c r="C22" s="169" t="s">
        <v>705</v>
      </c>
      <c r="D22" s="175">
        <v>1</v>
      </c>
      <c r="E22" s="169" t="s">
        <v>706</v>
      </c>
      <c r="F22" s="176">
        <v>1</v>
      </c>
      <c r="G22" s="176">
        <v>1</v>
      </c>
      <c r="H22" s="176"/>
      <c r="I22" s="176">
        <v>1</v>
      </c>
      <c r="J22" s="176"/>
      <c r="K22" s="176"/>
      <c r="L22" s="176">
        <v>1</v>
      </c>
      <c r="M22" s="177">
        <v>100</v>
      </c>
      <c r="N22" s="176"/>
      <c r="O22" s="176"/>
      <c r="P22" s="176"/>
      <c r="Q22" s="176"/>
      <c r="R22" s="176"/>
      <c r="S22" s="176"/>
      <c r="T22" s="176"/>
      <c r="U22" s="177">
        <v>0</v>
      </c>
      <c r="V22" s="69"/>
    </row>
    <row r="23" spans="1:22" ht="12.75" customHeight="1" x14ac:dyDescent="0.25">
      <c r="A23" s="184">
        <v>18</v>
      </c>
      <c r="B23" s="187" t="s">
        <v>696</v>
      </c>
      <c r="C23" s="169" t="s">
        <v>707</v>
      </c>
      <c r="D23" s="175">
        <v>1</v>
      </c>
      <c r="E23" s="169" t="s">
        <v>708</v>
      </c>
      <c r="F23" s="176"/>
      <c r="G23" s="176"/>
      <c r="H23" s="176">
        <v>1</v>
      </c>
      <c r="I23" s="176"/>
      <c r="J23" s="176"/>
      <c r="K23" s="176"/>
      <c r="L23" s="176">
        <v>1</v>
      </c>
      <c r="M23" s="177">
        <v>60</v>
      </c>
      <c r="N23" s="176"/>
      <c r="O23" s="176">
        <v>1</v>
      </c>
      <c r="P23" s="176"/>
      <c r="Q23" s="176">
        <v>2</v>
      </c>
      <c r="R23" s="176"/>
      <c r="S23" s="176"/>
      <c r="T23" s="176"/>
      <c r="U23" s="177">
        <v>40</v>
      </c>
      <c r="V23" s="69"/>
    </row>
    <row r="24" spans="1:22" ht="12.75" customHeight="1" x14ac:dyDescent="0.25">
      <c r="A24" s="184">
        <v>19</v>
      </c>
      <c r="B24" s="187" t="s">
        <v>696</v>
      </c>
      <c r="C24" s="169" t="s">
        <v>709</v>
      </c>
      <c r="D24" s="175">
        <v>1</v>
      </c>
      <c r="E24" s="169" t="s">
        <v>710</v>
      </c>
      <c r="F24" s="176">
        <v>1</v>
      </c>
      <c r="G24" s="176"/>
      <c r="H24" s="176"/>
      <c r="I24" s="176"/>
      <c r="J24" s="176"/>
      <c r="K24" s="176"/>
      <c r="L24" s="176">
        <v>1</v>
      </c>
      <c r="M24" s="177">
        <v>60</v>
      </c>
      <c r="N24" s="176">
        <v>1</v>
      </c>
      <c r="O24" s="176"/>
      <c r="P24" s="176"/>
      <c r="Q24" s="176"/>
      <c r="R24" s="176"/>
      <c r="S24" s="176"/>
      <c r="T24" s="176">
        <v>1</v>
      </c>
      <c r="U24" s="177">
        <v>40</v>
      </c>
      <c r="V24" s="69"/>
    </row>
    <row r="25" spans="1:22" ht="12.75" customHeight="1" x14ac:dyDescent="0.25">
      <c r="A25" s="184">
        <v>20</v>
      </c>
      <c r="B25" s="187" t="s">
        <v>696</v>
      </c>
      <c r="C25" s="169" t="s">
        <v>711</v>
      </c>
      <c r="D25" s="175">
        <v>1</v>
      </c>
      <c r="E25" s="169" t="s">
        <v>712</v>
      </c>
      <c r="F25" s="176">
        <v>1</v>
      </c>
      <c r="G25" s="176"/>
      <c r="H25" s="176"/>
      <c r="I25" s="176"/>
      <c r="J25" s="176"/>
      <c r="K25" s="176"/>
      <c r="L25" s="176">
        <v>1</v>
      </c>
      <c r="M25" s="177">
        <v>50</v>
      </c>
      <c r="N25" s="176"/>
      <c r="O25" s="176">
        <v>1</v>
      </c>
      <c r="P25" s="176"/>
      <c r="Q25" s="176">
        <v>1</v>
      </c>
      <c r="R25" s="176"/>
      <c r="S25" s="176"/>
      <c r="T25" s="176"/>
      <c r="U25" s="177">
        <v>50</v>
      </c>
      <c r="V25" s="69"/>
    </row>
    <row r="26" spans="1:22" ht="12.75" customHeight="1" x14ac:dyDescent="0.25">
      <c r="A26" s="184">
        <v>21</v>
      </c>
      <c r="B26" s="187" t="s">
        <v>713</v>
      </c>
      <c r="C26" s="169" t="s">
        <v>714</v>
      </c>
      <c r="D26" s="175">
        <v>2</v>
      </c>
      <c r="E26" s="169" t="s">
        <v>715</v>
      </c>
      <c r="F26" s="176">
        <v>1</v>
      </c>
      <c r="G26" s="176">
        <v>1</v>
      </c>
      <c r="H26" s="176">
        <v>1</v>
      </c>
      <c r="I26" s="176">
        <v>1</v>
      </c>
      <c r="J26" s="176"/>
      <c r="K26" s="176">
        <v>1</v>
      </c>
      <c r="L26" s="176">
        <v>1</v>
      </c>
      <c r="M26" s="177">
        <v>100</v>
      </c>
      <c r="N26" s="176"/>
      <c r="O26" s="176"/>
      <c r="P26" s="176"/>
      <c r="Q26" s="176"/>
      <c r="R26" s="176"/>
      <c r="S26" s="176"/>
      <c r="T26" s="176"/>
      <c r="U26" s="177">
        <v>0</v>
      </c>
      <c r="V26" s="69"/>
    </row>
    <row r="27" spans="1:22" ht="12.75" customHeight="1" x14ac:dyDescent="0.25">
      <c r="A27" s="184">
        <v>22</v>
      </c>
      <c r="B27" s="187" t="s">
        <v>716</v>
      </c>
      <c r="C27" s="169" t="s">
        <v>717</v>
      </c>
      <c r="D27" s="175">
        <v>1</v>
      </c>
      <c r="E27" s="169" t="s">
        <v>718</v>
      </c>
      <c r="F27" s="176"/>
      <c r="G27" s="176">
        <v>1</v>
      </c>
      <c r="H27" s="176"/>
      <c r="I27" s="176">
        <v>1</v>
      </c>
      <c r="J27" s="176">
        <v>1</v>
      </c>
      <c r="K27" s="176"/>
      <c r="L27" s="176">
        <v>1</v>
      </c>
      <c r="M27" s="177">
        <v>50</v>
      </c>
      <c r="N27" s="176"/>
      <c r="O27" s="176">
        <v>1</v>
      </c>
      <c r="P27" s="176"/>
      <c r="Q27" s="176">
        <v>1</v>
      </c>
      <c r="R27" s="176"/>
      <c r="S27" s="176"/>
      <c r="T27" s="176"/>
      <c r="U27" s="177">
        <v>50</v>
      </c>
      <c r="V27" s="69"/>
    </row>
    <row r="28" spans="1:22" ht="12.75" customHeight="1" x14ac:dyDescent="0.25">
      <c r="A28" s="184">
        <v>23</v>
      </c>
      <c r="B28" s="187" t="s">
        <v>716</v>
      </c>
      <c r="C28" s="169" t="s">
        <v>719</v>
      </c>
      <c r="D28" s="175">
        <v>1</v>
      </c>
      <c r="E28" s="169" t="s">
        <v>720</v>
      </c>
      <c r="F28" s="176"/>
      <c r="G28" s="176">
        <v>1</v>
      </c>
      <c r="H28" s="176"/>
      <c r="I28" s="176"/>
      <c r="J28" s="176"/>
      <c r="K28" s="176"/>
      <c r="L28" s="176">
        <v>1</v>
      </c>
      <c r="M28" s="177">
        <v>20</v>
      </c>
      <c r="N28" s="176"/>
      <c r="O28" s="176">
        <v>1</v>
      </c>
      <c r="P28" s="176"/>
      <c r="Q28" s="176"/>
      <c r="R28" s="176">
        <v>1</v>
      </c>
      <c r="S28" s="176"/>
      <c r="T28" s="176"/>
      <c r="U28" s="177">
        <v>80</v>
      </c>
      <c r="V28" s="69"/>
    </row>
    <row r="29" spans="1:22" ht="12.75" customHeight="1" x14ac:dyDescent="0.25">
      <c r="A29" s="184">
        <v>24</v>
      </c>
      <c r="B29" s="187" t="s">
        <v>716</v>
      </c>
      <c r="C29" s="169" t="s">
        <v>721</v>
      </c>
      <c r="D29" s="175">
        <v>1</v>
      </c>
      <c r="E29" s="169" t="s">
        <v>722</v>
      </c>
      <c r="F29" s="176"/>
      <c r="G29" s="176">
        <v>1</v>
      </c>
      <c r="H29" s="176"/>
      <c r="I29" s="176"/>
      <c r="J29" s="176">
        <v>1</v>
      </c>
      <c r="K29" s="176"/>
      <c r="L29" s="176"/>
      <c r="M29" s="177">
        <v>90</v>
      </c>
      <c r="N29" s="176"/>
      <c r="O29" s="176">
        <v>1</v>
      </c>
      <c r="P29" s="176"/>
      <c r="Q29" s="176"/>
      <c r="R29" s="176">
        <v>1</v>
      </c>
      <c r="S29" s="176"/>
      <c r="T29" s="176"/>
      <c r="U29" s="177">
        <v>10</v>
      </c>
      <c r="V29" s="69"/>
    </row>
    <row r="30" spans="1:22" ht="12.75" customHeight="1" x14ac:dyDescent="0.25">
      <c r="A30" s="184">
        <v>25</v>
      </c>
      <c r="B30" s="187" t="s">
        <v>723</v>
      </c>
      <c r="C30" s="169" t="s">
        <v>719</v>
      </c>
      <c r="D30" s="175">
        <v>1</v>
      </c>
      <c r="E30" s="169" t="s">
        <v>724</v>
      </c>
      <c r="F30" s="176"/>
      <c r="G30" s="176">
        <v>1</v>
      </c>
      <c r="H30" s="176"/>
      <c r="I30" s="176"/>
      <c r="J30" s="176"/>
      <c r="K30" s="176"/>
      <c r="L30" s="176">
        <v>1</v>
      </c>
      <c r="M30" s="177">
        <v>20</v>
      </c>
      <c r="N30" s="176"/>
      <c r="O30" s="176">
        <v>1</v>
      </c>
      <c r="P30" s="176"/>
      <c r="Q30" s="176"/>
      <c r="R30" s="176">
        <v>1</v>
      </c>
      <c r="S30" s="176"/>
      <c r="T30" s="176"/>
      <c r="U30" s="177">
        <v>80</v>
      </c>
      <c r="V30" s="69"/>
    </row>
    <row r="31" spans="1:22" ht="12.75" customHeight="1" x14ac:dyDescent="0.25">
      <c r="A31" s="184">
        <v>26</v>
      </c>
      <c r="B31" s="187" t="s">
        <v>723</v>
      </c>
      <c r="C31" s="169" t="s">
        <v>725</v>
      </c>
      <c r="D31" s="175">
        <v>1</v>
      </c>
      <c r="E31" s="169" t="s">
        <v>726</v>
      </c>
      <c r="F31" s="176"/>
      <c r="G31" s="176">
        <v>1</v>
      </c>
      <c r="H31" s="176"/>
      <c r="I31" s="176"/>
      <c r="J31" s="176"/>
      <c r="K31" s="176"/>
      <c r="L31" s="176">
        <v>1</v>
      </c>
      <c r="M31" s="177">
        <v>50</v>
      </c>
      <c r="N31" s="176"/>
      <c r="O31" s="176">
        <v>1</v>
      </c>
      <c r="P31" s="176"/>
      <c r="Q31" s="176">
        <v>1</v>
      </c>
      <c r="R31" s="176"/>
      <c r="S31" s="176"/>
      <c r="T31" s="176"/>
      <c r="U31" s="177">
        <v>50</v>
      </c>
      <c r="V31" s="69"/>
    </row>
    <row r="32" spans="1:22" ht="12.75" customHeight="1" x14ac:dyDescent="0.25">
      <c r="A32" s="184">
        <v>27</v>
      </c>
      <c r="B32" s="187" t="s">
        <v>723</v>
      </c>
      <c r="C32" s="169" t="s">
        <v>727</v>
      </c>
      <c r="D32" s="175">
        <v>1</v>
      </c>
      <c r="E32" s="169" t="s">
        <v>728</v>
      </c>
      <c r="F32" s="176"/>
      <c r="G32" s="176">
        <v>1</v>
      </c>
      <c r="H32" s="176"/>
      <c r="I32" s="176"/>
      <c r="J32" s="176"/>
      <c r="K32" s="176"/>
      <c r="L32" s="176">
        <v>1</v>
      </c>
      <c r="M32" s="177">
        <v>10</v>
      </c>
      <c r="N32" s="176"/>
      <c r="O32" s="176">
        <v>1</v>
      </c>
      <c r="P32" s="176"/>
      <c r="Q32" s="176"/>
      <c r="R32" s="176">
        <v>1</v>
      </c>
      <c r="S32" s="176"/>
      <c r="T32" s="176"/>
      <c r="U32" s="177">
        <v>90</v>
      </c>
      <c r="V32" s="69"/>
    </row>
    <row r="33" spans="1:22" ht="12.75" customHeight="1" x14ac:dyDescent="0.25">
      <c r="A33" s="184">
        <v>28</v>
      </c>
      <c r="B33" s="187" t="s">
        <v>723</v>
      </c>
      <c r="C33" s="169" t="s">
        <v>729</v>
      </c>
      <c r="D33" s="175">
        <v>1</v>
      </c>
      <c r="E33" s="169" t="s">
        <v>730</v>
      </c>
      <c r="F33" s="176"/>
      <c r="G33" s="176">
        <v>1</v>
      </c>
      <c r="H33" s="176"/>
      <c r="I33" s="176"/>
      <c r="J33" s="176"/>
      <c r="K33" s="176"/>
      <c r="L33" s="176">
        <v>1</v>
      </c>
      <c r="M33" s="177">
        <v>30</v>
      </c>
      <c r="N33" s="176"/>
      <c r="O33" s="176">
        <v>1</v>
      </c>
      <c r="P33" s="176"/>
      <c r="Q33" s="176">
        <v>1</v>
      </c>
      <c r="R33" s="176"/>
      <c r="S33" s="176"/>
      <c r="T33" s="176"/>
      <c r="U33" s="177">
        <v>70</v>
      </c>
      <c r="V33" s="69"/>
    </row>
    <row r="34" spans="1:22" ht="12.75" customHeight="1" x14ac:dyDescent="0.25">
      <c r="A34" s="184">
        <v>29</v>
      </c>
      <c r="B34" s="187" t="s">
        <v>723</v>
      </c>
      <c r="C34" s="169" t="s">
        <v>721</v>
      </c>
      <c r="D34" s="175">
        <v>1</v>
      </c>
      <c r="E34" s="169" t="s">
        <v>731</v>
      </c>
      <c r="F34" s="176"/>
      <c r="G34" s="176">
        <v>1</v>
      </c>
      <c r="H34" s="176"/>
      <c r="I34" s="176">
        <v>1</v>
      </c>
      <c r="J34" s="176"/>
      <c r="K34" s="176"/>
      <c r="L34" s="176"/>
      <c r="M34" s="177">
        <v>90</v>
      </c>
      <c r="N34" s="176"/>
      <c r="O34" s="176">
        <v>1</v>
      </c>
      <c r="P34" s="176"/>
      <c r="Q34" s="176">
        <v>1</v>
      </c>
      <c r="R34" s="176"/>
      <c r="S34" s="176"/>
      <c r="T34" s="176"/>
      <c r="U34" s="177">
        <v>10</v>
      </c>
      <c r="V34" s="69"/>
    </row>
    <row r="35" spans="1:22" ht="12.75" customHeight="1" x14ac:dyDescent="0.25">
      <c r="A35" s="184">
        <v>30</v>
      </c>
      <c r="B35" s="187" t="s">
        <v>732</v>
      </c>
      <c r="C35" s="169" t="s">
        <v>733</v>
      </c>
      <c r="D35" s="175">
        <v>2</v>
      </c>
      <c r="E35" s="169" t="s">
        <v>734</v>
      </c>
      <c r="F35" s="176"/>
      <c r="G35" s="176">
        <v>1</v>
      </c>
      <c r="H35" s="176">
        <v>1</v>
      </c>
      <c r="I35" s="176"/>
      <c r="J35" s="176">
        <v>1</v>
      </c>
      <c r="K35" s="176"/>
      <c r="L35" s="176">
        <v>1</v>
      </c>
      <c r="M35" s="177">
        <v>100</v>
      </c>
      <c r="N35" s="176"/>
      <c r="O35" s="176"/>
      <c r="P35" s="176"/>
      <c r="Q35" s="176"/>
      <c r="R35" s="176"/>
      <c r="S35" s="176"/>
      <c r="T35" s="176"/>
      <c r="U35" s="177">
        <v>0</v>
      </c>
      <c r="V35" s="69"/>
    </row>
    <row r="36" spans="1:22" ht="12.75" customHeight="1" x14ac:dyDescent="0.25">
      <c r="A36" s="184">
        <v>31</v>
      </c>
      <c r="B36" s="187" t="s">
        <v>732</v>
      </c>
      <c r="C36" s="169" t="s">
        <v>735</v>
      </c>
      <c r="D36" s="175">
        <v>2</v>
      </c>
      <c r="E36" s="169" t="s">
        <v>736</v>
      </c>
      <c r="F36" s="176"/>
      <c r="G36" s="176">
        <v>1</v>
      </c>
      <c r="H36" s="176"/>
      <c r="I36" s="176">
        <v>1</v>
      </c>
      <c r="J36" s="176"/>
      <c r="K36" s="176"/>
      <c r="L36" s="176">
        <v>1</v>
      </c>
      <c r="M36" s="177">
        <v>100</v>
      </c>
      <c r="N36" s="176"/>
      <c r="O36" s="176"/>
      <c r="P36" s="176"/>
      <c r="Q36" s="176"/>
      <c r="R36" s="176"/>
      <c r="S36" s="176"/>
      <c r="T36" s="176"/>
      <c r="U36" s="177">
        <v>0</v>
      </c>
      <c r="V36" s="69"/>
    </row>
    <row r="37" spans="1:22" ht="12.75" customHeight="1" x14ac:dyDescent="0.25">
      <c r="A37" s="184">
        <v>32</v>
      </c>
      <c r="B37" s="187" t="s">
        <v>737</v>
      </c>
      <c r="C37" s="169" t="s">
        <v>738</v>
      </c>
      <c r="D37" s="175">
        <v>1</v>
      </c>
      <c r="E37" s="169" t="s">
        <v>739</v>
      </c>
      <c r="F37" s="176">
        <v>1</v>
      </c>
      <c r="G37" s="176">
        <v>1</v>
      </c>
      <c r="H37" s="176">
        <v>1</v>
      </c>
      <c r="I37" s="176">
        <v>1</v>
      </c>
      <c r="J37" s="176"/>
      <c r="K37" s="176"/>
      <c r="L37" s="176">
        <v>1</v>
      </c>
      <c r="M37" s="177">
        <v>60</v>
      </c>
      <c r="N37" s="176">
        <v>1</v>
      </c>
      <c r="O37" s="176"/>
      <c r="P37" s="176"/>
      <c r="Q37" s="176">
        <v>1</v>
      </c>
      <c r="R37" s="176"/>
      <c r="S37" s="176"/>
      <c r="T37" s="176">
        <v>1</v>
      </c>
      <c r="U37" s="177">
        <v>40</v>
      </c>
      <c r="V37" s="69"/>
    </row>
    <row r="38" spans="1:22" ht="12.75" customHeight="1" x14ac:dyDescent="0.25">
      <c r="A38" s="184">
        <v>33</v>
      </c>
      <c r="B38" s="187" t="s">
        <v>737</v>
      </c>
      <c r="C38" s="169" t="s">
        <v>740</v>
      </c>
      <c r="D38" s="175">
        <v>1</v>
      </c>
      <c r="E38" s="169" t="s">
        <v>741</v>
      </c>
      <c r="F38" s="176"/>
      <c r="G38" s="176"/>
      <c r="H38" s="176">
        <v>1</v>
      </c>
      <c r="I38" s="176">
        <v>1</v>
      </c>
      <c r="J38" s="176"/>
      <c r="K38" s="176"/>
      <c r="L38" s="176">
        <v>1</v>
      </c>
      <c r="M38" s="177">
        <v>60</v>
      </c>
      <c r="N38" s="176">
        <v>1</v>
      </c>
      <c r="O38" s="176"/>
      <c r="P38" s="176"/>
      <c r="Q38" s="176">
        <v>1</v>
      </c>
      <c r="R38" s="176"/>
      <c r="S38" s="176"/>
      <c r="T38" s="176">
        <v>1</v>
      </c>
      <c r="U38" s="177">
        <v>40</v>
      </c>
      <c r="V38" s="69"/>
    </row>
    <row r="39" spans="1:22" ht="12.75" customHeight="1" x14ac:dyDescent="0.25">
      <c r="A39" s="184">
        <v>34</v>
      </c>
      <c r="B39" s="187" t="s">
        <v>737</v>
      </c>
      <c r="C39" s="169" t="s">
        <v>742</v>
      </c>
      <c r="D39" s="175">
        <v>1</v>
      </c>
      <c r="E39" s="169" t="s">
        <v>743</v>
      </c>
      <c r="F39" s="176"/>
      <c r="G39" s="176"/>
      <c r="H39" s="176">
        <v>1</v>
      </c>
      <c r="I39" s="176"/>
      <c r="J39" s="176">
        <v>1</v>
      </c>
      <c r="K39" s="176">
        <v>1</v>
      </c>
      <c r="L39" s="176">
        <v>1</v>
      </c>
      <c r="M39" s="177">
        <v>60</v>
      </c>
      <c r="N39" s="176"/>
      <c r="O39" s="176">
        <v>1</v>
      </c>
      <c r="P39" s="176"/>
      <c r="Q39" s="176"/>
      <c r="R39" s="176"/>
      <c r="S39" s="176"/>
      <c r="T39" s="176">
        <v>1</v>
      </c>
      <c r="U39" s="177">
        <v>40</v>
      </c>
      <c r="V39" s="69"/>
    </row>
    <row r="40" spans="1:22" ht="12.75" customHeight="1" x14ac:dyDescent="0.25">
      <c r="A40" s="184">
        <v>35</v>
      </c>
      <c r="B40" s="187" t="s">
        <v>737</v>
      </c>
      <c r="C40" s="169" t="s">
        <v>744</v>
      </c>
      <c r="D40" s="175">
        <v>1</v>
      </c>
      <c r="E40" s="169" t="s">
        <v>745</v>
      </c>
      <c r="F40" s="176">
        <v>1</v>
      </c>
      <c r="G40" s="176">
        <v>1</v>
      </c>
      <c r="H40" s="176">
        <v>1</v>
      </c>
      <c r="I40" s="176"/>
      <c r="J40" s="176"/>
      <c r="K40" s="176">
        <v>1</v>
      </c>
      <c r="L40" s="176">
        <v>1</v>
      </c>
      <c r="M40" s="177">
        <v>40</v>
      </c>
      <c r="N40" s="176">
        <v>1</v>
      </c>
      <c r="O40" s="176"/>
      <c r="P40" s="176"/>
      <c r="Q40" s="176"/>
      <c r="R40" s="176"/>
      <c r="S40" s="176">
        <v>1</v>
      </c>
      <c r="T40" s="176"/>
      <c r="U40" s="177">
        <v>60</v>
      </c>
      <c r="V40" s="69"/>
    </row>
    <row r="41" spans="1:22" ht="12.75" customHeight="1" x14ac:dyDescent="0.25">
      <c r="A41" s="184">
        <v>36</v>
      </c>
      <c r="B41" s="187" t="s">
        <v>737</v>
      </c>
      <c r="C41" s="169" t="s">
        <v>746</v>
      </c>
      <c r="D41" s="175">
        <v>1</v>
      </c>
      <c r="E41" s="169" t="s">
        <v>747</v>
      </c>
      <c r="F41" s="176"/>
      <c r="G41" s="176">
        <v>1</v>
      </c>
      <c r="H41" s="176">
        <v>1</v>
      </c>
      <c r="I41" s="176"/>
      <c r="J41" s="176"/>
      <c r="K41" s="176"/>
      <c r="L41" s="176">
        <v>1</v>
      </c>
      <c r="M41" s="177">
        <v>50</v>
      </c>
      <c r="N41" s="176"/>
      <c r="O41" s="176"/>
      <c r="P41" s="176">
        <v>1</v>
      </c>
      <c r="Q41" s="176"/>
      <c r="R41" s="176"/>
      <c r="S41" s="176">
        <v>1</v>
      </c>
      <c r="T41" s="176"/>
      <c r="U41" s="177">
        <v>50</v>
      </c>
      <c r="V41" s="69"/>
    </row>
    <row r="42" spans="1:22" ht="12.75" customHeight="1" x14ac:dyDescent="0.25">
      <c r="A42" s="184">
        <v>37</v>
      </c>
      <c r="B42" s="187" t="s">
        <v>737</v>
      </c>
      <c r="C42" s="169" t="s">
        <v>748</v>
      </c>
      <c r="D42" s="175">
        <v>1</v>
      </c>
      <c r="E42" s="169" t="s">
        <v>749</v>
      </c>
      <c r="F42" s="176"/>
      <c r="G42" s="176"/>
      <c r="H42" s="176">
        <v>1</v>
      </c>
      <c r="I42" s="176"/>
      <c r="J42" s="176"/>
      <c r="K42" s="176"/>
      <c r="L42" s="176">
        <v>1</v>
      </c>
      <c r="M42" s="177">
        <v>50</v>
      </c>
      <c r="N42" s="176"/>
      <c r="O42" s="176">
        <v>1</v>
      </c>
      <c r="P42" s="176"/>
      <c r="Q42" s="176"/>
      <c r="R42" s="176"/>
      <c r="S42" s="176"/>
      <c r="T42" s="176">
        <v>1</v>
      </c>
      <c r="U42" s="177">
        <v>50</v>
      </c>
      <c r="V42" s="69"/>
    </row>
    <row r="43" spans="1:22" ht="12.75" customHeight="1" x14ac:dyDescent="0.25">
      <c r="A43" s="184">
        <v>38</v>
      </c>
      <c r="B43" s="187" t="s">
        <v>737</v>
      </c>
      <c r="C43" s="169" t="s">
        <v>750</v>
      </c>
      <c r="D43" s="175">
        <v>1</v>
      </c>
      <c r="E43" s="169" t="s">
        <v>751</v>
      </c>
      <c r="F43" s="176">
        <v>1</v>
      </c>
      <c r="G43" s="176">
        <v>1</v>
      </c>
      <c r="H43" s="176"/>
      <c r="I43" s="176"/>
      <c r="J43" s="176">
        <v>1</v>
      </c>
      <c r="K43" s="176">
        <v>1</v>
      </c>
      <c r="L43" s="176">
        <v>1</v>
      </c>
      <c r="M43" s="177">
        <v>60</v>
      </c>
      <c r="N43" s="176"/>
      <c r="O43" s="176"/>
      <c r="P43" s="176">
        <v>1</v>
      </c>
      <c r="Q43" s="176"/>
      <c r="R43" s="176"/>
      <c r="S43" s="176"/>
      <c r="T43" s="176">
        <v>1</v>
      </c>
      <c r="U43" s="177">
        <v>40</v>
      </c>
      <c r="V43" s="69"/>
    </row>
    <row r="44" spans="1:22" ht="12.75" customHeight="1" x14ac:dyDescent="0.25">
      <c r="A44" s="184">
        <v>39</v>
      </c>
      <c r="B44" s="187" t="s">
        <v>752</v>
      </c>
      <c r="C44" s="169" t="s">
        <v>753</v>
      </c>
      <c r="D44" s="175">
        <v>1</v>
      </c>
      <c r="E44" s="169" t="s">
        <v>754</v>
      </c>
      <c r="F44" s="176"/>
      <c r="G44" s="176">
        <v>1</v>
      </c>
      <c r="H44" s="176"/>
      <c r="I44" s="176">
        <v>1</v>
      </c>
      <c r="J44" s="176"/>
      <c r="K44" s="176"/>
      <c r="L44" s="176">
        <v>1</v>
      </c>
      <c r="M44" s="177">
        <v>70</v>
      </c>
      <c r="N44" s="176">
        <v>1</v>
      </c>
      <c r="O44" s="176"/>
      <c r="P44" s="176"/>
      <c r="Q44" s="176"/>
      <c r="R44" s="176"/>
      <c r="S44" s="176">
        <v>1</v>
      </c>
      <c r="T44" s="176"/>
      <c r="U44" s="177">
        <v>30</v>
      </c>
      <c r="V44" s="69"/>
    </row>
    <row r="45" spans="1:22" ht="12.75" customHeight="1" x14ac:dyDescent="0.25">
      <c r="A45" s="184">
        <v>40</v>
      </c>
      <c r="B45" s="187" t="s">
        <v>752</v>
      </c>
      <c r="C45" s="169" t="s">
        <v>755</v>
      </c>
      <c r="D45" s="175">
        <v>1</v>
      </c>
      <c r="E45" s="169" t="s">
        <v>756</v>
      </c>
      <c r="F45" s="176"/>
      <c r="G45" s="176">
        <v>1</v>
      </c>
      <c r="H45" s="176"/>
      <c r="I45" s="176">
        <v>1</v>
      </c>
      <c r="J45" s="176"/>
      <c r="K45" s="176"/>
      <c r="L45" s="176">
        <v>1</v>
      </c>
      <c r="M45" s="177">
        <v>50</v>
      </c>
      <c r="N45" s="176"/>
      <c r="O45" s="176">
        <v>1</v>
      </c>
      <c r="P45" s="176"/>
      <c r="Q45" s="176">
        <v>1</v>
      </c>
      <c r="R45" s="176"/>
      <c r="S45" s="176"/>
      <c r="T45" s="176">
        <v>1</v>
      </c>
      <c r="U45" s="177">
        <v>50</v>
      </c>
      <c r="V45" s="69"/>
    </row>
    <row r="46" spans="1:22" ht="12.75" customHeight="1" x14ac:dyDescent="0.25">
      <c r="A46" s="184">
        <v>41</v>
      </c>
      <c r="B46" s="187" t="s">
        <v>752</v>
      </c>
      <c r="C46" s="169" t="s">
        <v>757</v>
      </c>
      <c r="D46" s="175">
        <v>1</v>
      </c>
      <c r="E46" s="169" t="s">
        <v>758</v>
      </c>
      <c r="F46" s="176"/>
      <c r="G46" s="176"/>
      <c r="H46" s="176">
        <v>1</v>
      </c>
      <c r="I46" s="176"/>
      <c r="J46" s="176"/>
      <c r="K46" s="176"/>
      <c r="L46" s="176">
        <v>1</v>
      </c>
      <c r="M46" s="177">
        <v>60</v>
      </c>
      <c r="N46" s="176"/>
      <c r="O46" s="176"/>
      <c r="P46" s="176">
        <v>1</v>
      </c>
      <c r="Q46" s="176"/>
      <c r="R46" s="176"/>
      <c r="S46" s="176"/>
      <c r="T46" s="176">
        <v>1</v>
      </c>
      <c r="U46" s="177">
        <v>40</v>
      </c>
      <c r="V46" s="69"/>
    </row>
    <row r="47" spans="1:22" ht="12.75" customHeight="1" x14ac:dyDescent="0.25">
      <c r="A47" s="184">
        <v>42</v>
      </c>
      <c r="B47" s="187" t="s">
        <v>759</v>
      </c>
      <c r="C47" s="169" t="s">
        <v>760</v>
      </c>
      <c r="D47" s="175">
        <v>2</v>
      </c>
      <c r="E47" s="169" t="s">
        <v>761</v>
      </c>
      <c r="F47" s="176"/>
      <c r="G47" s="176">
        <v>1</v>
      </c>
      <c r="H47" s="176"/>
      <c r="I47" s="176"/>
      <c r="J47" s="176"/>
      <c r="K47" s="176"/>
      <c r="L47" s="176">
        <v>1</v>
      </c>
      <c r="M47" s="178">
        <v>40</v>
      </c>
      <c r="N47" s="176"/>
      <c r="O47" s="176">
        <v>1</v>
      </c>
      <c r="P47" s="176">
        <v>1</v>
      </c>
      <c r="Q47" s="176">
        <v>1</v>
      </c>
      <c r="R47" s="176"/>
      <c r="S47" s="176"/>
      <c r="T47" s="176">
        <v>1</v>
      </c>
      <c r="U47" s="178">
        <v>60</v>
      </c>
      <c r="V47" s="69"/>
    </row>
    <row r="48" spans="1:22" ht="12.75" customHeight="1" x14ac:dyDescent="0.25">
      <c r="A48" s="184">
        <v>43</v>
      </c>
      <c r="B48" s="187" t="s">
        <v>759</v>
      </c>
      <c r="C48" s="169" t="s">
        <v>762</v>
      </c>
      <c r="D48" s="175">
        <v>2</v>
      </c>
      <c r="E48" s="169" t="s">
        <v>763</v>
      </c>
      <c r="F48" s="176">
        <v>1</v>
      </c>
      <c r="G48" s="176"/>
      <c r="H48" s="176"/>
      <c r="I48" s="176">
        <v>1</v>
      </c>
      <c r="J48" s="176"/>
      <c r="K48" s="176"/>
      <c r="L48" s="176">
        <v>1</v>
      </c>
      <c r="M48" s="177">
        <v>50</v>
      </c>
      <c r="N48" s="176"/>
      <c r="O48" s="176">
        <v>1</v>
      </c>
      <c r="P48" s="176">
        <v>1</v>
      </c>
      <c r="Q48" s="176">
        <v>1</v>
      </c>
      <c r="R48" s="176"/>
      <c r="S48" s="176"/>
      <c r="T48" s="176">
        <v>1</v>
      </c>
      <c r="U48" s="177">
        <v>50</v>
      </c>
      <c r="V48" s="69"/>
    </row>
    <row r="49" spans="1:22" ht="12.75" customHeight="1" x14ac:dyDescent="0.25">
      <c r="A49" s="184">
        <v>44</v>
      </c>
      <c r="B49" s="187" t="s">
        <v>759</v>
      </c>
      <c r="C49" s="169" t="s">
        <v>764</v>
      </c>
      <c r="D49" s="175">
        <v>2</v>
      </c>
      <c r="E49" s="169" t="s">
        <v>765</v>
      </c>
      <c r="F49" s="176"/>
      <c r="G49" s="176">
        <v>1</v>
      </c>
      <c r="H49" s="176"/>
      <c r="I49" s="176"/>
      <c r="J49" s="176"/>
      <c r="K49" s="176"/>
      <c r="L49" s="176">
        <v>1</v>
      </c>
      <c r="M49" s="177">
        <v>50</v>
      </c>
      <c r="N49" s="176"/>
      <c r="O49" s="176">
        <v>1</v>
      </c>
      <c r="P49" s="176"/>
      <c r="Q49" s="176"/>
      <c r="R49" s="176"/>
      <c r="S49" s="176"/>
      <c r="T49" s="176">
        <v>1</v>
      </c>
      <c r="U49" s="177">
        <v>50</v>
      </c>
      <c r="V49" s="69"/>
    </row>
    <row r="50" spans="1:22" ht="12.75" customHeight="1" x14ac:dyDescent="0.25">
      <c r="A50" s="184">
        <v>45</v>
      </c>
      <c r="B50" s="187" t="s">
        <v>766</v>
      </c>
      <c r="C50" s="169" t="s">
        <v>767</v>
      </c>
      <c r="D50" s="175">
        <v>2</v>
      </c>
      <c r="E50" s="169" t="s">
        <v>768</v>
      </c>
      <c r="F50" s="176"/>
      <c r="G50" s="176">
        <v>1</v>
      </c>
      <c r="H50" s="176"/>
      <c r="I50" s="176">
        <v>1</v>
      </c>
      <c r="J50" s="176"/>
      <c r="K50" s="176"/>
      <c r="L50" s="176"/>
      <c r="M50" s="177">
        <v>25</v>
      </c>
      <c r="N50" s="176">
        <v>1</v>
      </c>
      <c r="O50" s="176"/>
      <c r="P50" s="176">
        <v>1</v>
      </c>
      <c r="Q50" s="176"/>
      <c r="R50" s="176"/>
      <c r="S50" s="176">
        <v>1</v>
      </c>
      <c r="T50" s="176">
        <v>1</v>
      </c>
      <c r="U50" s="177">
        <v>75</v>
      </c>
      <c r="V50" s="69"/>
    </row>
    <row r="51" spans="1:22" ht="12.75" customHeight="1" x14ac:dyDescent="0.25">
      <c r="A51" s="184">
        <v>46</v>
      </c>
      <c r="B51" s="187" t="s">
        <v>766</v>
      </c>
      <c r="C51" s="169" t="s">
        <v>769</v>
      </c>
      <c r="D51" s="175">
        <v>2</v>
      </c>
      <c r="E51" s="169" t="s">
        <v>770</v>
      </c>
      <c r="F51" s="176"/>
      <c r="G51" s="176">
        <v>1</v>
      </c>
      <c r="H51" s="176">
        <v>1</v>
      </c>
      <c r="I51" s="176">
        <v>1</v>
      </c>
      <c r="J51" s="176"/>
      <c r="K51" s="176"/>
      <c r="L51" s="176">
        <v>1</v>
      </c>
      <c r="M51" s="177">
        <v>50</v>
      </c>
      <c r="N51" s="176">
        <v>1</v>
      </c>
      <c r="O51" s="176"/>
      <c r="P51" s="176"/>
      <c r="Q51" s="176"/>
      <c r="R51" s="176"/>
      <c r="S51" s="176">
        <v>1</v>
      </c>
      <c r="T51" s="176">
        <v>1</v>
      </c>
      <c r="U51" s="177">
        <v>50</v>
      </c>
      <c r="V51" s="69"/>
    </row>
    <row r="52" spans="1:22" ht="12.75" customHeight="1" x14ac:dyDescent="0.25">
      <c r="A52" s="184">
        <v>47</v>
      </c>
      <c r="B52" s="187" t="s">
        <v>766</v>
      </c>
      <c r="C52" s="169" t="s">
        <v>771</v>
      </c>
      <c r="D52" s="175">
        <v>2</v>
      </c>
      <c r="E52" s="169" t="s">
        <v>772</v>
      </c>
      <c r="F52" s="176"/>
      <c r="G52" s="176">
        <v>1</v>
      </c>
      <c r="H52" s="176">
        <v>1</v>
      </c>
      <c r="I52" s="176"/>
      <c r="J52" s="176">
        <v>1</v>
      </c>
      <c r="K52" s="176"/>
      <c r="L52" s="176">
        <v>1</v>
      </c>
      <c r="M52" s="177">
        <v>70</v>
      </c>
      <c r="N52" s="176"/>
      <c r="O52" s="176">
        <v>1</v>
      </c>
      <c r="P52" s="176"/>
      <c r="Q52" s="176">
        <v>1</v>
      </c>
      <c r="R52" s="176"/>
      <c r="S52" s="176"/>
      <c r="T52" s="176">
        <v>1</v>
      </c>
      <c r="U52" s="177">
        <v>30</v>
      </c>
      <c r="V52" s="69"/>
    </row>
    <row r="53" spans="1:22" ht="12.75" customHeight="1" x14ac:dyDescent="0.25">
      <c r="A53" s="184">
        <v>48</v>
      </c>
      <c r="B53" s="187" t="s">
        <v>773</v>
      </c>
      <c r="C53" s="169" t="s">
        <v>774</v>
      </c>
      <c r="D53" s="175">
        <v>1</v>
      </c>
      <c r="E53" s="169" t="s">
        <v>775</v>
      </c>
      <c r="F53" s="176"/>
      <c r="G53" s="176"/>
      <c r="H53" s="176">
        <v>1</v>
      </c>
      <c r="I53" s="176"/>
      <c r="J53" s="176"/>
      <c r="K53" s="176"/>
      <c r="L53" s="176">
        <v>1</v>
      </c>
      <c r="M53" s="177">
        <v>40</v>
      </c>
      <c r="N53" s="176"/>
      <c r="O53" s="176">
        <v>1</v>
      </c>
      <c r="P53" s="176"/>
      <c r="Q53" s="176">
        <v>1</v>
      </c>
      <c r="R53" s="176"/>
      <c r="S53" s="176"/>
      <c r="T53" s="176"/>
      <c r="U53" s="177">
        <v>60</v>
      </c>
      <c r="V53" s="69"/>
    </row>
    <row r="54" spans="1:22" ht="12.75" customHeight="1" x14ac:dyDescent="0.25">
      <c r="A54" s="184">
        <v>49</v>
      </c>
      <c r="B54" s="187" t="s">
        <v>773</v>
      </c>
      <c r="C54" s="169" t="s">
        <v>776</v>
      </c>
      <c r="D54" s="175">
        <v>1</v>
      </c>
      <c r="E54" s="169" t="s">
        <v>777</v>
      </c>
      <c r="F54" s="176"/>
      <c r="G54" s="176"/>
      <c r="H54" s="176">
        <v>1</v>
      </c>
      <c r="I54" s="176"/>
      <c r="J54" s="176"/>
      <c r="K54" s="176"/>
      <c r="L54" s="176">
        <v>1</v>
      </c>
      <c r="M54" s="177">
        <v>50</v>
      </c>
      <c r="N54" s="176"/>
      <c r="O54" s="176">
        <v>1</v>
      </c>
      <c r="P54" s="176"/>
      <c r="Q54" s="176"/>
      <c r="R54" s="176">
        <v>1</v>
      </c>
      <c r="S54" s="176"/>
      <c r="T54" s="176"/>
      <c r="U54" s="177">
        <v>50</v>
      </c>
      <c r="V54" s="69"/>
    </row>
    <row r="55" spans="1:22" ht="12.75" customHeight="1" x14ac:dyDescent="0.25">
      <c r="A55" s="184">
        <v>50</v>
      </c>
      <c r="B55" s="187" t="s">
        <v>773</v>
      </c>
      <c r="C55" s="169" t="s">
        <v>778</v>
      </c>
      <c r="D55" s="175">
        <v>1</v>
      </c>
      <c r="E55" s="169" t="s">
        <v>779</v>
      </c>
      <c r="F55" s="176"/>
      <c r="G55" s="176"/>
      <c r="H55" s="176">
        <v>1</v>
      </c>
      <c r="I55" s="176"/>
      <c r="J55" s="176"/>
      <c r="K55" s="176"/>
      <c r="L55" s="176">
        <v>1</v>
      </c>
      <c r="M55" s="177">
        <v>50</v>
      </c>
      <c r="N55" s="176">
        <v>1</v>
      </c>
      <c r="O55" s="176"/>
      <c r="P55" s="176"/>
      <c r="Q55" s="176"/>
      <c r="R55" s="176"/>
      <c r="S55" s="176">
        <v>1</v>
      </c>
      <c r="T55" s="176"/>
      <c r="U55" s="177">
        <v>50</v>
      </c>
      <c r="V55" s="69"/>
    </row>
    <row r="56" spans="1:22" ht="12.75" customHeight="1" x14ac:dyDescent="0.25">
      <c r="A56" s="184">
        <v>51</v>
      </c>
      <c r="B56" s="187" t="s">
        <v>773</v>
      </c>
      <c r="C56" s="169" t="s">
        <v>780</v>
      </c>
      <c r="D56" s="175">
        <v>1</v>
      </c>
      <c r="E56" s="169" t="s">
        <v>781</v>
      </c>
      <c r="F56" s="176"/>
      <c r="G56" s="176">
        <v>1</v>
      </c>
      <c r="H56" s="176">
        <v>1</v>
      </c>
      <c r="I56" s="176"/>
      <c r="J56" s="176">
        <v>1</v>
      </c>
      <c r="K56" s="176"/>
      <c r="L56" s="176">
        <v>1</v>
      </c>
      <c r="M56" s="177">
        <v>60</v>
      </c>
      <c r="N56" s="176"/>
      <c r="O56" s="176">
        <v>1</v>
      </c>
      <c r="P56" s="176"/>
      <c r="Q56" s="176">
        <v>1</v>
      </c>
      <c r="R56" s="176"/>
      <c r="S56" s="176"/>
      <c r="T56" s="176"/>
      <c r="U56" s="177">
        <v>40</v>
      </c>
      <c r="V56" s="69"/>
    </row>
    <row r="57" spans="1:22" ht="12.75" customHeight="1" x14ac:dyDescent="0.25">
      <c r="A57" s="184">
        <v>52</v>
      </c>
      <c r="B57" s="187" t="s">
        <v>773</v>
      </c>
      <c r="C57" s="169" t="s">
        <v>782</v>
      </c>
      <c r="D57" s="175">
        <v>1</v>
      </c>
      <c r="E57" s="169" t="s">
        <v>783</v>
      </c>
      <c r="F57" s="176"/>
      <c r="G57" s="176">
        <v>1</v>
      </c>
      <c r="H57" s="176">
        <v>1</v>
      </c>
      <c r="I57" s="176"/>
      <c r="J57" s="176">
        <v>1</v>
      </c>
      <c r="K57" s="176">
        <v>1</v>
      </c>
      <c r="L57" s="176">
        <v>1</v>
      </c>
      <c r="M57" s="177">
        <v>50</v>
      </c>
      <c r="N57" s="176">
        <v>1</v>
      </c>
      <c r="O57" s="176"/>
      <c r="P57" s="176"/>
      <c r="Q57" s="176"/>
      <c r="R57" s="176"/>
      <c r="S57" s="176">
        <v>1</v>
      </c>
      <c r="T57" s="176"/>
      <c r="U57" s="177">
        <v>50</v>
      </c>
      <c r="V57" s="69"/>
    </row>
    <row r="58" spans="1:22" ht="12.75" customHeight="1" x14ac:dyDescent="0.25">
      <c r="A58" s="184">
        <v>53</v>
      </c>
      <c r="B58" s="187" t="s">
        <v>784</v>
      </c>
      <c r="C58" s="169" t="s">
        <v>785</v>
      </c>
      <c r="D58" s="175">
        <v>1</v>
      </c>
      <c r="E58" s="169" t="s">
        <v>786</v>
      </c>
      <c r="F58" s="176"/>
      <c r="G58" s="176">
        <v>1</v>
      </c>
      <c r="H58" s="176">
        <v>1</v>
      </c>
      <c r="I58" s="176"/>
      <c r="J58" s="176">
        <v>1</v>
      </c>
      <c r="K58" s="176"/>
      <c r="L58" s="176">
        <v>1</v>
      </c>
      <c r="M58" s="177">
        <v>80</v>
      </c>
      <c r="N58" s="176">
        <v>1</v>
      </c>
      <c r="O58" s="176">
        <v>1</v>
      </c>
      <c r="P58" s="176"/>
      <c r="Q58" s="176">
        <v>1</v>
      </c>
      <c r="R58" s="176"/>
      <c r="S58" s="176">
        <v>1</v>
      </c>
      <c r="T58" s="176"/>
      <c r="U58" s="177">
        <v>20</v>
      </c>
      <c r="V58" s="69"/>
    </row>
    <row r="59" spans="1:22" ht="12.75" customHeight="1" x14ac:dyDescent="0.25">
      <c r="A59" s="184">
        <v>54</v>
      </c>
      <c r="B59" s="187" t="s">
        <v>784</v>
      </c>
      <c r="C59" s="169" t="s">
        <v>787</v>
      </c>
      <c r="D59" s="175">
        <v>1</v>
      </c>
      <c r="E59" s="169" t="s">
        <v>788</v>
      </c>
      <c r="F59" s="176"/>
      <c r="G59" s="176"/>
      <c r="H59" s="176">
        <v>1</v>
      </c>
      <c r="I59" s="176"/>
      <c r="J59" s="176"/>
      <c r="K59" s="176"/>
      <c r="L59" s="176">
        <v>1</v>
      </c>
      <c r="M59" s="177">
        <v>20</v>
      </c>
      <c r="N59" s="176"/>
      <c r="O59" s="176">
        <v>1</v>
      </c>
      <c r="P59" s="176"/>
      <c r="Q59" s="176">
        <v>1</v>
      </c>
      <c r="R59" s="176"/>
      <c r="S59" s="176"/>
      <c r="T59" s="176"/>
      <c r="U59" s="177">
        <v>80</v>
      </c>
      <c r="V59" s="69"/>
    </row>
    <row r="60" spans="1:22" ht="12.75" customHeight="1" x14ac:dyDescent="0.25">
      <c r="A60" s="184">
        <v>55</v>
      </c>
      <c r="B60" s="187" t="s">
        <v>784</v>
      </c>
      <c r="C60" s="169" t="s">
        <v>789</v>
      </c>
      <c r="D60" s="175">
        <v>1</v>
      </c>
      <c r="E60" s="169" t="s">
        <v>790</v>
      </c>
      <c r="F60" s="176"/>
      <c r="G60" s="176"/>
      <c r="H60" s="176">
        <v>1</v>
      </c>
      <c r="I60" s="176"/>
      <c r="J60" s="176"/>
      <c r="K60" s="176"/>
      <c r="L60" s="176">
        <v>1</v>
      </c>
      <c r="M60" s="177">
        <v>50</v>
      </c>
      <c r="N60" s="176"/>
      <c r="O60" s="176">
        <v>1</v>
      </c>
      <c r="P60" s="176"/>
      <c r="Q60" s="176"/>
      <c r="R60" s="176">
        <v>1</v>
      </c>
      <c r="S60" s="176"/>
      <c r="T60" s="176"/>
      <c r="U60" s="177">
        <v>50</v>
      </c>
      <c r="V60" s="69"/>
    </row>
    <row r="61" spans="1:22" ht="12.75" customHeight="1" x14ac:dyDescent="0.25">
      <c r="A61" s="184">
        <v>56</v>
      </c>
      <c r="B61" s="187" t="s">
        <v>784</v>
      </c>
      <c r="C61" s="169" t="s">
        <v>791</v>
      </c>
      <c r="D61" s="175">
        <v>1</v>
      </c>
      <c r="E61" s="169" t="s">
        <v>792</v>
      </c>
      <c r="F61" s="176"/>
      <c r="G61" s="176">
        <v>1</v>
      </c>
      <c r="H61" s="176">
        <v>1</v>
      </c>
      <c r="I61" s="176"/>
      <c r="J61" s="176">
        <v>1</v>
      </c>
      <c r="K61" s="176"/>
      <c r="L61" s="176">
        <v>1</v>
      </c>
      <c r="M61" s="177">
        <v>50</v>
      </c>
      <c r="N61" s="176"/>
      <c r="O61" s="176">
        <v>1</v>
      </c>
      <c r="P61" s="176"/>
      <c r="Q61" s="176">
        <v>1</v>
      </c>
      <c r="R61" s="176"/>
      <c r="S61" s="176"/>
      <c r="T61" s="176"/>
      <c r="U61" s="177">
        <v>50</v>
      </c>
      <c r="V61" s="69"/>
    </row>
    <row r="62" spans="1:22" ht="12.75" customHeight="1" x14ac:dyDescent="0.25">
      <c r="A62" s="184">
        <v>57</v>
      </c>
      <c r="B62" s="187" t="s">
        <v>784</v>
      </c>
      <c r="C62" s="169" t="s">
        <v>793</v>
      </c>
      <c r="D62" s="175">
        <v>1</v>
      </c>
      <c r="E62" s="169" t="s">
        <v>794</v>
      </c>
      <c r="F62" s="176"/>
      <c r="G62" s="176"/>
      <c r="H62" s="176">
        <v>1</v>
      </c>
      <c r="I62" s="176"/>
      <c r="J62" s="176"/>
      <c r="K62" s="176"/>
      <c r="L62" s="176">
        <v>1</v>
      </c>
      <c r="M62" s="177">
        <v>10</v>
      </c>
      <c r="N62" s="176">
        <v>1</v>
      </c>
      <c r="O62" s="176">
        <v>1</v>
      </c>
      <c r="P62" s="176"/>
      <c r="Q62" s="176">
        <v>1</v>
      </c>
      <c r="R62" s="176"/>
      <c r="S62" s="176">
        <v>1</v>
      </c>
      <c r="T62" s="176"/>
      <c r="U62" s="177">
        <v>90</v>
      </c>
      <c r="V62" s="69"/>
    </row>
    <row r="63" spans="1:22" ht="12.75" customHeight="1" x14ac:dyDescent="0.25">
      <c r="A63" s="184">
        <v>58</v>
      </c>
      <c r="B63" s="187" t="s">
        <v>784</v>
      </c>
      <c r="C63" s="169" t="s">
        <v>795</v>
      </c>
      <c r="D63" s="175">
        <v>1</v>
      </c>
      <c r="E63" s="169" t="s">
        <v>796</v>
      </c>
      <c r="F63" s="176"/>
      <c r="G63" s="176">
        <v>1</v>
      </c>
      <c r="H63" s="176">
        <v>1</v>
      </c>
      <c r="I63" s="176">
        <v>1</v>
      </c>
      <c r="J63" s="176"/>
      <c r="K63" s="176"/>
      <c r="L63" s="176">
        <v>1</v>
      </c>
      <c r="M63" s="177">
        <v>50</v>
      </c>
      <c r="N63" s="176"/>
      <c r="O63" s="176">
        <v>1</v>
      </c>
      <c r="P63" s="176"/>
      <c r="Q63" s="176">
        <v>1</v>
      </c>
      <c r="R63" s="176"/>
      <c r="S63" s="176"/>
      <c r="T63" s="176"/>
      <c r="U63" s="177">
        <v>50</v>
      </c>
      <c r="V63" s="69"/>
    </row>
    <row r="64" spans="1:22" ht="12.75" customHeight="1" x14ac:dyDescent="0.25">
      <c r="A64" s="184">
        <v>59</v>
      </c>
      <c r="B64" s="187" t="s">
        <v>784</v>
      </c>
      <c r="C64" s="169" t="s">
        <v>797</v>
      </c>
      <c r="D64" s="175">
        <v>1</v>
      </c>
      <c r="E64" s="169" t="s">
        <v>683</v>
      </c>
      <c r="F64" s="176"/>
      <c r="G64" s="176">
        <v>1</v>
      </c>
      <c r="H64" s="176">
        <v>1</v>
      </c>
      <c r="I64" s="176"/>
      <c r="J64" s="176">
        <v>1</v>
      </c>
      <c r="K64" s="176"/>
      <c r="L64" s="176">
        <v>1</v>
      </c>
      <c r="M64" s="177">
        <v>60</v>
      </c>
      <c r="N64" s="176"/>
      <c r="O64" s="176">
        <v>1</v>
      </c>
      <c r="P64" s="176"/>
      <c r="Q64" s="176">
        <v>1</v>
      </c>
      <c r="R64" s="176"/>
      <c r="S64" s="176"/>
      <c r="T64" s="176"/>
      <c r="U64" s="177">
        <v>40</v>
      </c>
      <c r="V64" s="69"/>
    </row>
    <row r="65" spans="1:22" ht="12.75" customHeight="1" x14ac:dyDescent="0.25">
      <c r="A65" s="184">
        <v>60</v>
      </c>
      <c r="B65" s="187" t="s">
        <v>784</v>
      </c>
      <c r="C65" s="169" t="s">
        <v>798</v>
      </c>
      <c r="D65" s="175">
        <v>1</v>
      </c>
      <c r="E65" s="169" t="s">
        <v>783</v>
      </c>
      <c r="F65" s="176"/>
      <c r="G65" s="176">
        <v>1</v>
      </c>
      <c r="H65" s="176">
        <v>1</v>
      </c>
      <c r="I65" s="176"/>
      <c r="J65" s="176">
        <v>1</v>
      </c>
      <c r="K65" s="176"/>
      <c r="L65" s="176">
        <v>1</v>
      </c>
      <c r="M65" s="177">
        <v>50</v>
      </c>
      <c r="N65" s="176">
        <v>1</v>
      </c>
      <c r="O65" s="176"/>
      <c r="P65" s="176"/>
      <c r="Q65" s="176"/>
      <c r="R65" s="176"/>
      <c r="S65" s="176">
        <v>1</v>
      </c>
      <c r="T65" s="176"/>
      <c r="U65" s="177">
        <v>50</v>
      </c>
      <c r="V65" s="69"/>
    </row>
    <row r="66" spans="1:22" ht="12.75" customHeight="1" x14ac:dyDescent="0.25">
      <c r="A66" s="184">
        <v>61</v>
      </c>
      <c r="B66" s="187" t="s">
        <v>799</v>
      </c>
      <c r="C66" s="169" t="s">
        <v>800</v>
      </c>
      <c r="D66" s="175">
        <v>2</v>
      </c>
      <c r="E66" s="169" t="s">
        <v>801</v>
      </c>
      <c r="F66" s="176"/>
      <c r="G66" s="176">
        <v>1</v>
      </c>
      <c r="H66" s="176">
        <v>1</v>
      </c>
      <c r="I66" s="176"/>
      <c r="J66" s="176">
        <v>1</v>
      </c>
      <c r="K66" s="176"/>
      <c r="L66" s="176">
        <v>1</v>
      </c>
      <c r="M66" s="177">
        <v>50</v>
      </c>
      <c r="N66" s="176">
        <v>1</v>
      </c>
      <c r="O66" s="176"/>
      <c r="P66" s="176"/>
      <c r="Q66" s="176"/>
      <c r="R66" s="176"/>
      <c r="S66" s="176">
        <v>1</v>
      </c>
      <c r="T66" s="176"/>
      <c r="U66" s="177">
        <v>50</v>
      </c>
      <c r="V66" s="69"/>
    </row>
    <row r="67" spans="1:22" ht="12.75" customHeight="1" x14ac:dyDescent="0.25">
      <c r="A67" s="184">
        <v>62</v>
      </c>
      <c r="B67" s="187" t="s">
        <v>802</v>
      </c>
      <c r="C67" s="169" t="s">
        <v>803</v>
      </c>
      <c r="D67" s="175">
        <v>2</v>
      </c>
      <c r="E67" s="169" t="s">
        <v>804</v>
      </c>
      <c r="F67" s="176"/>
      <c r="G67" s="176"/>
      <c r="H67" s="176">
        <v>1</v>
      </c>
      <c r="I67" s="176"/>
      <c r="J67" s="176"/>
      <c r="K67" s="176"/>
      <c r="L67" s="176">
        <v>1</v>
      </c>
      <c r="M67" s="177">
        <v>50</v>
      </c>
      <c r="N67" s="176"/>
      <c r="O67" s="176">
        <v>1</v>
      </c>
      <c r="P67" s="176"/>
      <c r="Q67" s="176">
        <v>1</v>
      </c>
      <c r="R67" s="176"/>
      <c r="S67" s="176"/>
      <c r="T67" s="176"/>
      <c r="U67" s="177">
        <v>50</v>
      </c>
      <c r="V67" s="69"/>
    </row>
    <row r="68" spans="1:22" ht="12.75" customHeight="1" x14ac:dyDescent="0.25">
      <c r="A68" s="184">
        <v>63</v>
      </c>
      <c r="B68" s="187" t="s">
        <v>802</v>
      </c>
      <c r="C68" s="169" t="s">
        <v>805</v>
      </c>
      <c r="D68" s="175">
        <v>2</v>
      </c>
      <c r="E68" s="169" t="s">
        <v>806</v>
      </c>
      <c r="F68" s="176"/>
      <c r="G68" s="176">
        <v>1</v>
      </c>
      <c r="H68" s="176"/>
      <c r="I68" s="176">
        <v>1</v>
      </c>
      <c r="J68" s="176"/>
      <c r="K68" s="176"/>
      <c r="L68" s="176"/>
      <c r="M68" s="177">
        <v>50</v>
      </c>
      <c r="N68" s="176"/>
      <c r="O68" s="176">
        <v>1</v>
      </c>
      <c r="P68" s="176"/>
      <c r="Q68" s="176">
        <v>1</v>
      </c>
      <c r="R68" s="176"/>
      <c r="S68" s="176"/>
      <c r="T68" s="176"/>
      <c r="U68" s="177">
        <v>50</v>
      </c>
      <c r="V68" s="69"/>
    </row>
    <row r="69" spans="1:22" ht="12.75" customHeight="1" x14ac:dyDescent="0.25">
      <c r="A69" s="184">
        <v>64</v>
      </c>
      <c r="B69" s="187" t="s">
        <v>802</v>
      </c>
      <c r="C69" s="169" t="s">
        <v>807</v>
      </c>
      <c r="D69" s="175">
        <v>2</v>
      </c>
      <c r="E69" s="169" t="s">
        <v>808</v>
      </c>
      <c r="F69" s="176"/>
      <c r="G69" s="176"/>
      <c r="H69" s="176">
        <v>1</v>
      </c>
      <c r="I69" s="176"/>
      <c r="J69" s="176"/>
      <c r="K69" s="176"/>
      <c r="L69" s="176">
        <v>1</v>
      </c>
      <c r="M69" s="177">
        <v>40</v>
      </c>
      <c r="N69" s="176">
        <v>1</v>
      </c>
      <c r="O69" s="176"/>
      <c r="P69" s="176"/>
      <c r="Q69" s="176"/>
      <c r="R69" s="176"/>
      <c r="S69" s="176">
        <v>1</v>
      </c>
      <c r="T69" s="176"/>
      <c r="U69" s="177">
        <v>60</v>
      </c>
      <c r="V69" s="69"/>
    </row>
    <row r="70" spans="1:22" ht="12.75" customHeight="1" x14ac:dyDescent="0.25">
      <c r="A70" s="184">
        <v>65</v>
      </c>
      <c r="B70" s="187" t="s">
        <v>802</v>
      </c>
      <c r="C70" s="169" t="s">
        <v>809</v>
      </c>
      <c r="D70" s="175">
        <v>2</v>
      </c>
      <c r="E70" s="169" t="s">
        <v>810</v>
      </c>
      <c r="F70" s="176"/>
      <c r="G70" s="176"/>
      <c r="H70" s="176">
        <v>1</v>
      </c>
      <c r="I70" s="176"/>
      <c r="J70" s="176"/>
      <c r="K70" s="176"/>
      <c r="L70" s="176">
        <v>1</v>
      </c>
      <c r="M70" s="177">
        <v>60</v>
      </c>
      <c r="N70" s="176"/>
      <c r="O70" s="176">
        <v>1</v>
      </c>
      <c r="P70" s="176"/>
      <c r="Q70" s="176">
        <v>1</v>
      </c>
      <c r="R70" s="176"/>
      <c r="S70" s="176"/>
      <c r="T70" s="176"/>
      <c r="U70" s="177">
        <v>40</v>
      </c>
      <c r="V70" s="69"/>
    </row>
    <row r="71" spans="1:22" ht="12.75" customHeight="1" x14ac:dyDescent="0.25">
      <c r="A71" s="184">
        <v>66</v>
      </c>
      <c r="B71" s="187" t="s">
        <v>802</v>
      </c>
      <c r="C71" s="169" t="s">
        <v>811</v>
      </c>
      <c r="D71" s="175">
        <v>2</v>
      </c>
      <c r="E71" s="169" t="s">
        <v>812</v>
      </c>
      <c r="F71" s="176"/>
      <c r="G71" s="176"/>
      <c r="H71" s="176">
        <v>1</v>
      </c>
      <c r="I71" s="176"/>
      <c r="J71" s="176"/>
      <c r="K71" s="176"/>
      <c r="L71" s="176">
        <v>1</v>
      </c>
      <c r="M71" s="177">
        <v>50</v>
      </c>
      <c r="N71" s="176"/>
      <c r="O71" s="176">
        <v>1</v>
      </c>
      <c r="P71" s="176"/>
      <c r="Q71" s="176">
        <v>1</v>
      </c>
      <c r="R71" s="176"/>
      <c r="S71" s="176"/>
      <c r="T71" s="176"/>
      <c r="U71" s="177">
        <v>50</v>
      </c>
      <c r="V71" s="69"/>
    </row>
    <row r="72" spans="1:22" ht="12.75" customHeight="1" x14ac:dyDescent="0.25">
      <c r="A72" s="184">
        <v>67</v>
      </c>
      <c r="B72" s="187" t="s">
        <v>813</v>
      </c>
      <c r="C72" s="169" t="s">
        <v>814</v>
      </c>
      <c r="D72" s="175">
        <v>1</v>
      </c>
      <c r="E72" s="169" t="s">
        <v>815</v>
      </c>
      <c r="F72" s="176"/>
      <c r="G72" s="176">
        <v>1</v>
      </c>
      <c r="H72" s="176"/>
      <c r="I72" s="176">
        <v>3</v>
      </c>
      <c r="J72" s="176"/>
      <c r="K72" s="176"/>
      <c r="L72" s="176"/>
      <c r="M72" s="177">
        <v>60</v>
      </c>
      <c r="N72" s="176"/>
      <c r="O72" s="176">
        <v>1</v>
      </c>
      <c r="P72" s="176"/>
      <c r="Q72" s="176">
        <v>1</v>
      </c>
      <c r="R72" s="176"/>
      <c r="S72" s="176"/>
      <c r="T72" s="176"/>
      <c r="U72" s="177">
        <v>40</v>
      </c>
      <c r="V72" s="69"/>
    </row>
    <row r="73" spans="1:22" ht="12.75" customHeight="1" x14ac:dyDescent="0.25">
      <c r="A73" s="184">
        <v>68</v>
      </c>
      <c r="B73" s="187" t="s">
        <v>813</v>
      </c>
      <c r="C73" s="169" t="s">
        <v>816</v>
      </c>
      <c r="D73" s="175">
        <v>1</v>
      </c>
      <c r="E73" s="169" t="s">
        <v>817</v>
      </c>
      <c r="F73" s="176"/>
      <c r="G73" s="176">
        <v>1</v>
      </c>
      <c r="H73" s="176">
        <v>1</v>
      </c>
      <c r="I73" s="176">
        <v>1</v>
      </c>
      <c r="J73" s="176"/>
      <c r="K73" s="176"/>
      <c r="L73" s="176">
        <v>1</v>
      </c>
      <c r="M73" s="177">
        <v>100</v>
      </c>
      <c r="N73" s="176"/>
      <c r="O73" s="176"/>
      <c r="P73" s="176"/>
      <c r="Q73" s="176"/>
      <c r="R73" s="176"/>
      <c r="S73" s="176"/>
      <c r="T73" s="176"/>
      <c r="U73" s="177">
        <v>0</v>
      </c>
      <c r="V73" s="69"/>
    </row>
    <row r="74" spans="1:22" ht="12.75" customHeight="1" x14ac:dyDescent="0.25">
      <c r="A74" s="184">
        <v>69</v>
      </c>
      <c r="B74" s="187" t="s">
        <v>813</v>
      </c>
      <c r="C74" s="169" t="s">
        <v>818</v>
      </c>
      <c r="D74" s="175">
        <v>1</v>
      </c>
      <c r="E74" s="169" t="s">
        <v>819</v>
      </c>
      <c r="F74" s="176"/>
      <c r="G74" s="176">
        <v>1</v>
      </c>
      <c r="H74" s="176"/>
      <c r="I74" s="176"/>
      <c r="J74" s="176">
        <v>1</v>
      </c>
      <c r="K74" s="176"/>
      <c r="L74" s="176">
        <v>1</v>
      </c>
      <c r="M74" s="177">
        <v>80</v>
      </c>
      <c r="N74" s="176">
        <v>1</v>
      </c>
      <c r="O74" s="176"/>
      <c r="P74" s="176"/>
      <c r="Q74" s="176"/>
      <c r="R74" s="176"/>
      <c r="S74" s="176">
        <v>1</v>
      </c>
      <c r="T74" s="176"/>
      <c r="U74" s="177">
        <v>20</v>
      </c>
      <c r="V74" s="69"/>
    </row>
    <row r="75" spans="1:22" ht="12.75" customHeight="1" x14ac:dyDescent="0.25">
      <c r="A75" s="184">
        <v>70</v>
      </c>
      <c r="B75" s="187" t="s">
        <v>813</v>
      </c>
      <c r="C75" s="169" t="s">
        <v>820</v>
      </c>
      <c r="D75" s="175">
        <v>1</v>
      </c>
      <c r="E75" s="169" t="s">
        <v>821</v>
      </c>
      <c r="F75" s="176"/>
      <c r="G75" s="176">
        <v>1</v>
      </c>
      <c r="H75" s="176"/>
      <c r="I75" s="176"/>
      <c r="J75" s="176"/>
      <c r="K75" s="176"/>
      <c r="L75" s="176">
        <v>1</v>
      </c>
      <c r="M75" s="177">
        <v>40</v>
      </c>
      <c r="N75" s="176"/>
      <c r="O75" s="176">
        <v>1</v>
      </c>
      <c r="P75" s="176"/>
      <c r="Q75" s="176">
        <v>1</v>
      </c>
      <c r="R75" s="176"/>
      <c r="S75" s="176"/>
      <c r="T75" s="176"/>
      <c r="U75" s="177">
        <v>60</v>
      </c>
      <c r="V75" s="69"/>
    </row>
    <row r="76" spans="1:22" ht="12.75" customHeight="1" x14ac:dyDescent="0.25">
      <c r="A76" s="184">
        <v>71</v>
      </c>
      <c r="B76" s="187" t="s">
        <v>813</v>
      </c>
      <c r="C76" s="169" t="s">
        <v>822</v>
      </c>
      <c r="D76" s="175">
        <v>1</v>
      </c>
      <c r="E76" s="169" t="s">
        <v>823</v>
      </c>
      <c r="F76" s="176"/>
      <c r="G76" s="176">
        <v>1</v>
      </c>
      <c r="H76" s="176"/>
      <c r="I76" s="176"/>
      <c r="J76" s="176"/>
      <c r="K76" s="176"/>
      <c r="L76" s="176">
        <v>1</v>
      </c>
      <c r="M76" s="177">
        <v>40</v>
      </c>
      <c r="N76" s="176"/>
      <c r="O76" s="176">
        <v>1</v>
      </c>
      <c r="P76" s="176"/>
      <c r="Q76" s="176">
        <v>1</v>
      </c>
      <c r="R76" s="176"/>
      <c r="S76" s="176"/>
      <c r="T76" s="176"/>
      <c r="U76" s="177">
        <v>60</v>
      </c>
      <c r="V76" s="69"/>
    </row>
    <row r="77" spans="1:22" ht="12.75" customHeight="1" x14ac:dyDescent="0.25">
      <c r="A77" s="184">
        <v>72</v>
      </c>
      <c r="B77" s="187" t="s">
        <v>813</v>
      </c>
      <c r="C77" s="169" t="s">
        <v>824</v>
      </c>
      <c r="D77" s="175">
        <v>1</v>
      </c>
      <c r="E77" s="169" t="s">
        <v>825</v>
      </c>
      <c r="F77" s="176"/>
      <c r="G77" s="176">
        <v>1</v>
      </c>
      <c r="H77" s="176"/>
      <c r="I77" s="176"/>
      <c r="J77" s="176"/>
      <c r="K77" s="176"/>
      <c r="L77" s="176">
        <v>1</v>
      </c>
      <c r="M77" s="177">
        <v>50</v>
      </c>
      <c r="N77" s="176"/>
      <c r="O77" s="176">
        <v>1</v>
      </c>
      <c r="P77" s="176"/>
      <c r="Q77" s="176"/>
      <c r="R77" s="176"/>
      <c r="S77" s="176"/>
      <c r="T77" s="176">
        <v>1</v>
      </c>
      <c r="U77" s="177">
        <v>50</v>
      </c>
      <c r="V77" s="69"/>
    </row>
    <row r="78" spans="1:22" ht="12.75" customHeight="1" x14ac:dyDescent="0.25">
      <c r="A78" s="184">
        <v>73</v>
      </c>
      <c r="B78" s="187" t="s">
        <v>813</v>
      </c>
      <c r="C78" s="169" t="s">
        <v>826</v>
      </c>
      <c r="D78" s="175">
        <v>1</v>
      </c>
      <c r="E78" s="169" t="s">
        <v>827</v>
      </c>
      <c r="F78" s="176"/>
      <c r="G78" s="176">
        <v>1</v>
      </c>
      <c r="H78" s="176"/>
      <c r="I78" s="176">
        <v>1</v>
      </c>
      <c r="J78" s="176"/>
      <c r="K78" s="176"/>
      <c r="L78" s="176">
        <v>1</v>
      </c>
      <c r="M78" s="177">
        <v>100</v>
      </c>
      <c r="N78" s="176"/>
      <c r="O78" s="176"/>
      <c r="P78" s="176"/>
      <c r="Q78" s="176"/>
      <c r="R78" s="176"/>
      <c r="S78" s="176"/>
      <c r="T78" s="176"/>
      <c r="U78" s="177">
        <v>0</v>
      </c>
      <c r="V78" s="69"/>
    </row>
    <row r="79" spans="1:22" ht="12.75" customHeight="1" x14ac:dyDescent="0.25">
      <c r="A79" s="184">
        <v>74</v>
      </c>
      <c r="B79" s="187" t="s">
        <v>813</v>
      </c>
      <c r="C79" s="169" t="s">
        <v>828</v>
      </c>
      <c r="D79" s="175">
        <v>1</v>
      </c>
      <c r="E79" s="169" t="s">
        <v>829</v>
      </c>
      <c r="F79" s="176"/>
      <c r="G79" s="176">
        <v>1</v>
      </c>
      <c r="H79" s="176">
        <v>1</v>
      </c>
      <c r="I79" s="176">
        <v>1</v>
      </c>
      <c r="J79" s="176"/>
      <c r="K79" s="176"/>
      <c r="L79" s="176">
        <v>1</v>
      </c>
      <c r="M79" s="177">
        <v>60</v>
      </c>
      <c r="N79" s="176"/>
      <c r="O79" s="176"/>
      <c r="P79" s="176">
        <v>1</v>
      </c>
      <c r="Q79" s="176"/>
      <c r="R79" s="176"/>
      <c r="S79" s="176"/>
      <c r="T79" s="176">
        <v>1</v>
      </c>
      <c r="U79" s="177">
        <v>40</v>
      </c>
      <c r="V79" s="69"/>
    </row>
    <row r="80" spans="1:22" ht="12.75" customHeight="1" x14ac:dyDescent="0.25">
      <c r="A80" s="184">
        <v>75</v>
      </c>
      <c r="B80" s="187" t="s">
        <v>830</v>
      </c>
      <c r="C80" s="169" t="s">
        <v>831</v>
      </c>
      <c r="D80" s="175">
        <v>2</v>
      </c>
      <c r="E80" s="169" t="s">
        <v>832</v>
      </c>
      <c r="F80" s="176">
        <v>1</v>
      </c>
      <c r="G80" s="176">
        <v>1</v>
      </c>
      <c r="H80" s="176"/>
      <c r="I80" s="176">
        <v>1</v>
      </c>
      <c r="J80" s="176"/>
      <c r="K80" s="176"/>
      <c r="L80" s="176">
        <v>1</v>
      </c>
      <c r="M80" s="177">
        <v>100</v>
      </c>
      <c r="N80" s="176"/>
      <c r="O80" s="176"/>
      <c r="P80" s="176"/>
      <c r="Q80" s="176"/>
      <c r="R80" s="176"/>
      <c r="S80" s="176"/>
      <c r="T80" s="176"/>
      <c r="U80" s="177">
        <v>0</v>
      </c>
      <c r="V80" s="69"/>
    </row>
    <row r="81" spans="1:22" ht="12.75" customHeight="1" x14ac:dyDescent="0.25">
      <c r="A81" s="184">
        <v>76</v>
      </c>
      <c r="B81" s="187" t="s">
        <v>830</v>
      </c>
      <c r="C81" s="169" t="s">
        <v>833</v>
      </c>
      <c r="D81" s="175">
        <v>2</v>
      </c>
      <c r="E81" s="169" t="s">
        <v>834</v>
      </c>
      <c r="F81" s="176"/>
      <c r="G81" s="176">
        <v>1</v>
      </c>
      <c r="H81" s="176">
        <v>1</v>
      </c>
      <c r="I81" s="176"/>
      <c r="J81" s="176"/>
      <c r="K81" s="176"/>
      <c r="L81" s="176">
        <v>1</v>
      </c>
      <c r="M81" s="177">
        <v>60</v>
      </c>
      <c r="N81" s="176">
        <v>1</v>
      </c>
      <c r="O81" s="176"/>
      <c r="P81" s="176"/>
      <c r="Q81" s="176"/>
      <c r="R81" s="176"/>
      <c r="S81" s="176"/>
      <c r="T81" s="176">
        <v>1</v>
      </c>
      <c r="U81" s="177">
        <v>40</v>
      </c>
      <c r="V81" s="69"/>
    </row>
    <row r="82" spans="1:22" ht="12.75" customHeight="1" x14ac:dyDescent="0.25">
      <c r="A82" s="184">
        <v>77</v>
      </c>
      <c r="B82" s="187" t="s">
        <v>830</v>
      </c>
      <c r="C82" s="169" t="s">
        <v>835</v>
      </c>
      <c r="D82" s="175">
        <v>2</v>
      </c>
      <c r="E82" s="169" t="s">
        <v>836</v>
      </c>
      <c r="F82" s="176">
        <v>1</v>
      </c>
      <c r="G82" s="176">
        <v>1</v>
      </c>
      <c r="H82" s="176"/>
      <c r="I82" s="176">
        <v>1</v>
      </c>
      <c r="J82" s="176"/>
      <c r="K82" s="176"/>
      <c r="L82" s="176">
        <v>1</v>
      </c>
      <c r="M82" s="177">
        <v>100</v>
      </c>
      <c r="N82" s="176"/>
      <c r="O82" s="176"/>
      <c r="P82" s="176"/>
      <c r="Q82" s="176"/>
      <c r="R82" s="176"/>
      <c r="S82" s="176"/>
      <c r="T82" s="176"/>
      <c r="U82" s="177">
        <v>0</v>
      </c>
      <c r="V82" s="69"/>
    </row>
    <row r="83" spans="1:22" ht="12.75" customHeight="1" x14ac:dyDescent="0.25">
      <c r="A83" s="184">
        <v>78</v>
      </c>
      <c r="B83" s="187" t="s">
        <v>837</v>
      </c>
      <c r="C83" s="169" t="s">
        <v>838</v>
      </c>
      <c r="D83" s="175">
        <v>2</v>
      </c>
      <c r="E83" s="169" t="s">
        <v>839</v>
      </c>
      <c r="F83" s="176">
        <v>1</v>
      </c>
      <c r="G83" s="176">
        <v>1</v>
      </c>
      <c r="H83" s="176"/>
      <c r="I83" s="176">
        <v>2</v>
      </c>
      <c r="J83" s="176"/>
      <c r="K83" s="176"/>
      <c r="L83" s="176">
        <v>1</v>
      </c>
      <c r="M83" s="177">
        <v>100</v>
      </c>
      <c r="N83" s="176"/>
      <c r="O83" s="176"/>
      <c r="P83" s="176"/>
      <c r="Q83" s="176"/>
      <c r="R83" s="176"/>
      <c r="S83" s="176"/>
      <c r="T83" s="176"/>
      <c r="U83" s="177">
        <v>0</v>
      </c>
      <c r="V83" s="69"/>
    </row>
    <row r="84" spans="1:22" ht="12.75" customHeight="1" x14ac:dyDescent="0.25">
      <c r="A84" s="184">
        <v>79</v>
      </c>
      <c r="B84" s="187" t="s">
        <v>837</v>
      </c>
      <c r="C84" s="169" t="s">
        <v>840</v>
      </c>
      <c r="D84" s="175">
        <v>2</v>
      </c>
      <c r="E84" s="169" t="s">
        <v>812</v>
      </c>
      <c r="F84" s="176">
        <v>1</v>
      </c>
      <c r="G84" s="176">
        <v>1</v>
      </c>
      <c r="H84" s="176"/>
      <c r="I84" s="176">
        <v>1</v>
      </c>
      <c r="J84" s="176"/>
      <c r="K84" s="176">
        <v>1</v>
      </c>
      <c r="L84" s="176"/>
      <c r="M84" s="177">
        <v>100</v>
      </c>
      <c r="N84" s="176"/>
      <c r="O84" s="176"/>
      <c r="P84" s="176"/>
      <c r="Q84" s="176"/>
      <c r="R84" s="176"/>
      <c r="S84" s="176"/>
      <c r="T84" s="176"/>
      <c r="U84" s="177">
        <v>0</v>
      </c>
      <c r="V84" s="69"/>
    </row>
    <row r="85" spans="1:22" ht="12.75" customHeight="1" x14ac:dyDescent="0.25">
      <c r="A85" s="184">
        <v>80</v>
      </c>
      <c r="B85" s="187" t="s">
        <v>837</v>
      </c>
      <c r="C85" s="169" t="s">
        <v>841</v>
      </c>
      <c r="D85" s="175">
        <v>2</v>
      </c>
      <c r="E85" s="169" t="s">
        <v>842</v>
      </c>
      <c r="F85" s="176"/>
      <c r="G85" s="176"/>
      <c r="H85" s="176">
        <v>1</v>
      </c>
      <c r="I85" s="176"/>
      <c r="J85" s="176"/>
      <c r="K85" s="176"/>
      <c r="L85" s="176">
        <v>1</v>
      </c>
      <c r="M85" s="177">
        <v>20</v>
      </c>
      <c r="N85" s="176"/>
      <c r="O85" s="176">
        <v>1</v>
      </c>
      <c r="P85" s="176"/>
      <c r="Q85" s="176">
        <v>1</v>
      </c>
      <c r="R85" s="176"/>
      <c r="S85" s="176"/>
      <c r="T85" s="176"/>
      <c r="U85" s="177">
        <v>80</v>
      </c>
      <c r="V85" s="69"/>
    </row>
    <row r="86" spans="1:22" ht="12.75" customHeight="1" x14ac:dyDescent="0.25">
      <c r="A86" s="184">
        <v>81</v>
      </c>
      <c r="B86" s="187" t="s">
        <v>837</v>
      </c>
      <c r="C86" s="169" t="s">
        <v>843</v>
      </c>
      <c r="D86" s="175">
        <v>2</v>
      </c>
      <c r="E86" s="169" t="s">
        <v>844</v>
      </c>
      <c r="F86" s="176"/>
      <c r="G86" s="176">
        <v>1</v>
      </c>
      <c r="H86" s="176">
        <v>1</v>
      </c>
      <c r="I86" s="176"/>
      <c r="J86" s="176"/>
      <c r="K86" s="176"/>
      <c r="L86" s="176">
        <v>1</v>
      </c>
      <c r="M86" s="177">
        <v>50</v>
      </c>
      <c r="N86" s="176"/>
      <c r="O86" s="176">
        <v>1</v>
      </c>
      <c r="P86" s="176"/>
      <c r="Q86" s="176">
        <v>1</v>
      </c>
      <c r="R86" s="176"/>
      <c r="S86" s="176"/>
      <c r="T86" s="176"/>
      <c r="U86" s="177">
        <v>50</v>
      </c>
      <c r="V86" s="69"/>
    </row>
    <row r="87" spans="1:22" ht="12.75" customHeight="1" x14ac:dyDescent="0.25">
      <c r="A87" s="184">
        <v>82</v>
      </c>
      <c r="B87" s="187" t="s">
        <v>845</v>
      </c>
      <c r="C87" s="169" t="s">
        <v>846</v>
      </c>
      <c r="D87" s="175">
        <v>1</v>
      </c>
      <c r="E87" s="169" t="s">
        <v>847</v>
      </c>
      <c r="F87" s="176"/>
      <c r="G87" s="176">
        <v>1</v>
      </c>
      <c r="H87" s="176"/>
      <c r="I87" s="176"/>
      <c r="J87" s="176"/>
      <c r="K87" s="176"/>
      <c r="L87" s="176">
        <v>1</v>
      </c>
      <c r="M87" s="177">
        <v>20</v>
      </c>
      <c r="N87" s="176"/>
      <c r="O87" s="176">
        <v>1</v>
      </c>
      <c r="P87" s="176"/>
      <c r="Q87" s="176">
        <v>1</v>
      </c>
      <c r="R87" s="176"/>
      <c r="S87" s="176"/>
      <c r="T87" s="176"/>
      <c r="U87" s="177">
        <v>80</v>
      </c>
      <c r="V87" s="69"/>
    </row>
    <row r="88" spans="1:22" ht="12.75" customHeight="1" x14ac:dyDescent="0.25">
      <c r="A88" s="184">
        <v>83</v>
      </c>
      <c r="B88" s="187" t="s">
        <v>845</v>
      </c>
      <c r="C88" s="169" t="s">
        <v>848</v>
      </c>
      <c r="D88" s="175">
        <v>1</v>
      </c>
      <c r="E88" s="169" t="s">
        <v>849</v>
      </c>
      <c r="F88" s="176"/>
      <c r="G88" s="176">
        <v>1</v>
      </c>
      <c r="H88" s="176"/>
      <c r="I88" s="176">
        <v>1</v>
      </c>
      <c r="J88" s="176"/>
      <c r="K88" s="176"/>
      <c r="L88" s="176"/>
      <c r="M88" s="177">
        <v>20</v>
      </c>
      <c r="N88" s="176">
        <v>1</v>
      </c>
      <c r="O88" s="176"/>
      <c r="P88" s="176"/>
      <c r="Q88" s="176"/>
      <c r="R88" s="176"/>
      <c r="S88" s="176">
        <v>1</v>
      </c>
      <c r="T88" s="176"/>
      <c r="U88" s="177">
        <v>80</v>
      </c>
      <c r="V88" s="69"/>
    </row>
    <row r="89" spans="1:22" ht="12.75" customHeight="1" x14ac:dyDescent="0.25">
      <c r="A89" s="184">
        <v>84</v>
      </c>
      <c r="B89" s="187" t="s">
        <v>845</v>
      </c>
      <c r="C89" s="169" t="s">
        <v>850</v>
      </c>
      <c r="D89" s="175">
        <v>1</v>
      </c>
      <c r="E89" s="169" t="s">
        <v>851</v>
      </c>
      <c r="F89" s="176">
        <v>1</v>
      </c>
      <c r="G89" s="176">
        <v>1</v>
      </c>
      <c r="H89" s="176"/>
      <c r="I89" s="176">
        <v>1</v>
      </c>
      <c r="J89" s="176"/>
      <c r="K89" s="176">
        <v>1</v>
      </c>
      <c r="L89" s="176"/>
      <c r="M89" s="177">
        <v>40</v>
      </c>
      <c r="N89" s="176"/>
      <c r="O89" s="176">
        <v>1</v>
      </c>
      <c r="P89" s="176"/>
      <c r="Q89" s="176">
        <v>1</v>
      </c>
      <c r="R89" s="176"/>
      <c r="S89" s="176"/>
      <c r="T89" s="176"/>
      <c r="U89" s="177">
        <v>60</v>
      </c>
      <c r="V89" s="69"/>
    </row>
    <row r="90" spans="1:22" ht="12.75" customHeight="1" x14ac:dyDescent="0.25">
      <c r="A90" s="184">
        <v>85</v>
      </c>
      <c r="B90" s="187" t="s">
        <v>845</v>
      </c>
      <c r="C90" s="169" t="s">
        <v>852</v>
      </c>
      <c r="D90" s="175">
        <v>1</v>
      </c>
      <c r="E90" s="169" t="s">
        <v>853</v>
      </c>
      <c r="F90" s="176"/>
      <c r="G90" s="176">
        <v>1</v>
      </c>
      <c r="H90" s="176"/>
      <c r="I90" s="176"/>
      <c r="J90" s="176"/>
      <c r="K90" s="176"/>
      <c r="L90" s="176">
        <v>1</v>
      </c>
      <c r="M90" s="177">
        <v>20</v>
      </c>
      <c r="N90" s="176"/>
      <c r="O90" s="176">
        <v>1</v>
      </c>
      <c r="P90" s="176"/>
      <c r="Q90" s="176">
        <v>1</v>
      </c>
      <c r="R90" s="176"/>
      <c r="S90" s="176"/>
      <c r="T90" s="176"/>
      <c r="U90" s="177">
        <v>80</v>
      </c>
      <c r="V90" s="69"/>
    </row>
    <row r="91" spans="1:22" ht="12.75" customHeight="1" x14ac:dyDescent="0.25">
      <c r="A91" s="184">
        <v>86</v>
      </c>
      <c r="B91" s="187" t="s">
        <v>845</v>
      </c>
      <c r="C91" s="169" t="s">
        <v>854</v>
      </c>
      <c r="D91" s="175">
        <v>1</v>
      </c>
      <c r="E91" s="169" t="s">
        <v>823</v>
      </c>
      <c r="F91" s="176"/>
      <c r="G91" s="176">
        <v>1</v>
      </c>
      <c r="H91" s="176"/>
      <c r="I91" s="176"/>
      <c r="J91" s="176"/>
      <c r="K91" s="176"/>
      <c r="L91" s="176">
        <v>1</v>
      </c>
      <c r="M91" s="177">
        <v>20</v>
      </c>
      <c r="N91" s="176"/>
      <c r="O91" s="176">
        <v>1</v>
      </c>
      <c r="P91" s="176"/>
      <c r="Q91" s="176">
        <v>1</v>
      </c>
      <c r="R91" s="176"/>
      <c r="S91" s="176"/>
      <c r="T91" s="176"/>
      <c r="U91" s="177">
        <v>80</v>
      </c>
      <c r="V91" s="69"/>
    </row>
    <row r="92" spans="1:22" ht="12.75" customHeight="1" x14ac:dyDescent="0.25">
      <c r="A92" s="184">
        <v>87</v>
      </c>
      <c r="B92" s="187" t="s">
        <v>845</v>
      </c>
      <c r="C92" s="169" t="s">
        <v>855</v>
      </c>
      <c r="D92" s="175">
        <v>1</v>
      </c>
      <c r="E92" s="169" t="s">
        <v>856</v>
      </c>
      <c r="F92" s="176"/>
      <c r="G92" s="176">
        <v>1</v>
      </c>
      <c r="H92" s="176"/>
      <c r="I92" s="176"/>
      <c r="J92" s="176"/>
      <c r="K92" s="176"/>
      <c r="L92" s="176">
        <v>1</v>
      </c>
      <c r="M92" s="177">
        <v>20</v>
      </c>
      <c r="N92" s="176">
        <v>1</v>
      </c>
      <c r="O92" s="176"/>
      <c r="P92" s="176"/>
      <c r="Q92" s="176"/>
      <c r="R92" s="176"/>
      <c r="S92" s="176">
        <v>1</v>
      </c>
      <c r="T92" s="176"/>
      <c r="U92" s="177">
        <v>80</v>
      </c>
      <c r="V92" s="69"/>
    </row>
    <row r="93" spans="1:22" ht="12.75" customHeight="1" x14ac:dyDescent="0.25">
      <c r="A93" s="184">
        <v>88</v>
      </c>
      <c r="B93" s="187" t="s">
        <v>845</v>
      </c>
      <c r="C93" s="169" t="s">
        <v>857</v>
      </c>
      <c r="D93" s="175">
        <v>1</v>
      </c>
      <c r="E93" s="169" t="s">
        <v>858</v>
      </c>
      <c r="F93" s="176"/>
      <c r="G93" s="176"/>
      <c r="H93" s="176">
        <v>1</v>
      </c>
      <c r="I93" s="176"/>
      <c r="J93" s="176"/>
      <c r="K93" s="176"/>
      <c r="L93" s="176">
        <v>1</v>
      </c>
      <c r="M93" s="177">
        <v>20</v>
      </c>
      <c r="N93" s="176"/>
      <c r="O93" s="176">
        <v>1</v>
      </c>
      <c r="P93" s="176"/>
      <c r="Q93" s="176">
        <v>1</v>
      </c>
      <c r="R93" s="176"/>
      <c r="S93" s="176"/>
      <c r="T93" s="176"/>
      <c r="U93" s="177">
        <v>80</v>
      </c>
      <c r="V93" s="69"/>
    </row>
    <row r="94" spans="1:22" ht="12.75" customHeight="1" x14ac:dyDescent="0.25">
      <c r="A94" s="184">
        <v>89</v>
      </c>
      <c r="B94" s="187" t="s">
        <v>845</v>
      </c>
      <c r="C94" s="169" t="s">
        <v>859</v>
      </c>
      <c r="D94" s="175">
        <v>1</v>
      </c>
      <c r="E94" s="169" t="s">
        <v>860</v>
      </c>
      <c r="F94" s="176"/>
      <c r="G94" s="176">
        <v>1</v>
      </c>
      <c r="H94" s="176"/>
      <c r="I94" s="176"/>
      <c r="J94" s="176"/>
      <c r="K94" s="176"/>
      <c r="L94" s="176">
        <v>1</v>
      </c>
      <c r="M94" s="177">
        <v>20</v>
      </c>
      <c r="N94" s="176"/>
      <c r="O94" s="176">
        <v>1</v>
      </c>
      <c r="P94" s="176"/>
      <c r="Q94" s="176">
        <v>1</v>
      </c>
      <c r="R94" s="176"/>
      <c r="S94" s="176"/>
      <c r="T94" s="176"/>
      <c r="U94" s="177">
        <v>80</v>
      </c>
      <c r="V94" s="69"/>
    </row>
    <row r="95" spans="1:22" ht="12.75" customHeight="1" x14ac:dyDescent="0.25">
      <c r="A95" s="184">
        <v>90</v>
      </c>
      <c r="B95" s="187" t="s">
        <v>845</v>
      </c>
      <c r="C95" s="169" t="s">
        <v>861</v>
      </c>
      <c r="D95" s="175">
        <v>1</v>
      </c>
      <c r="E95" s="169" t="s">
        <v>862</v>
      </c>
      <c r="F95" s="176"/>
      <c r="G95" s="176">
        <v>1</v>
      </c>
      <c r="H95" s="176"/>
      <c r="I95" s="176"/>
      <c r="J95" s="176"/>
      <c r="K95" s="176"/>
      <c r="L95" s="176">
        <v>1</v>
      </c>
      <c r="M95" s="177">
        <v>40</v>
      </c>
      <c r="N95" s="176"/>
      <c r="O95" s="176">
        <v>1</v>
      </c>
      <c r="P95" s="176"/>
      <c r="Q95" s="176">
        <v>1</v>
      </c>
      <c r="R95" s="176"/>
      <c r="S95" s="176"/>
      <c r="T95" s="176"/>
      <c r="U95" s="177">
        <v>60</v>
      </c>
      <c r="V95" s="69"/>
    </row>
    <row r="96" spans="1:22" ht="12.75" customHeight="1" x14ac:dyDescent="0.25">
      <c r="A96" s="184">
        <v>91</v>
      </c>
      <c r="B96" s="187" t="s">
        <v>845</v>
      </c>
      <c r="C96" s="169" t="s">
        <v>863</v>
      </c>
      <c r="D96" s="175">
        <v>1</v>
      </c>
      <c r="E96" s="169" t="s">
        <v>494</v>
      </c>
      <c r="F96" s="176">
        <v>1</v>
      </c>
      <c r="G96" s="176">
        <v>1</v>
      </c>
      <c r="H96" s="176"/>
      <c r="I96" s="176">
        <v>1</v>
      </c>
      <c r="J96" s="176"/>
      <c r="K96" s="176"/>
      <c r="L96" s="176">
        <v>1</v>
      </c>
      <c r="M96" s="177">
        <v>40</v>
      </c>
      <c r="N96" s="176"/>
      <c r="O96" s="176">
        <v>1</v>
      </c>
      <c r="P96" s="176"/>
      <c r="Q96" s="176">
        <v>1</v>
      </c>
      <c r="R96" s="176"/>
      <c r="S96" s="176"/>
      <c r="T96" s="176"/>
      <c r="U96" s="177">
        <v>60</v>
      </c>
      <c r="V96" s="69"/>
    </row>
    <row r="97" spans="1:22" ht="12.75" customHeight="1" x14ac:dyDescent="0.25">
      <c r="A97" s="184">
        <v>92</v>
      </c>
      <c r="B97" s="187" t="s">
        <v>845</v>
      </c>
      <c r="C97" s="169" t="s">
        <v>864</v>
      </c>
      <c r="D97" s="175">
        <v>1</v>
      </c>
      <c r="E97" s="169" t="s">
        <v>865</v>
      </c>
      <c r="F97" s="176"/>
      <c r="G97" s="176">
        <v>1</v>
      </c>
      <c r="H97" s="176"/>
      <c r="I97" s="176">
        <v>1</v>
      </c>
      <c r="J97" s="176"/>
      <c r="K97" s="176"/>
      <c r="L97" s="176">
        <v>1</v>
      </c>
      <c r="M97" s="177">
        <v>50</v>
      </c>
      <c r="N97" s="176">
        <v>1</v>
      </c>
      <c r="O97" s="176"/>
      <c r="P97" s="176"/>
      <c r="Q97" s="176"/>
      <c r="R97" s="176"/>
      <c r="S97" s="176">
        <v>1</v>
      </c>
      <c r="T97" s="176"/>
      <c r="U97" s="177">
        <v>50</v>
      </c>
      <c r="V97" s="69"/>
    </row>
    <row r="98" spans="1:22" ht="12.75" customHeight="1" x14ac:dyDescent="0.25">
      <c r="A98" s="184">
        <v>93</v>
      </c>
      <c r="B98" s="187" t="s">
        <v>866</v>
      </c>
      <c r="C98" s="169" t="s">
        <v>867</v>
      </c>
      <c r="D98" s="175">
        <v>1</v>
      </c>
      <c r="E98" s="169" t="s">
        <v>868</v>
      </c>
      <c r="F98" s="176"/>
      <c r="G98" s="176">
        <v>1</v>
      </c>
      <c r="H98" s="176"/>
      <c r="I98" s="176"/>
      <c r="J98" s="176"/>
      <c r="K98" s="176"/>
      <c r="L98" s="176">
        <v>1</v>
      </c>
      <c r="M98" s="177">
        <v>20</v>
      </c>
      <c r="N98" s="176">
        <v>1</v>
      </c>
      <c r="O98" s="176">
        <v>1</v>
      </c>
      <c r="P98" s="176"/>
      <c r="Q98" s="176">
        <v>1</v>
      </c>
      <c r="R98" s="176"/>
      <c r="S98" s="176">
        <v>1</v>
      </c>
      <c r="T98" s="176"/>
      <c r="U98" s="177">
        <v>80</v>
      </c>
      <c r="V98" s="69"/>
    </row>
    <row r="99" spans="1:22" ht="12.75" customHeight="1" x14ac:dyDescent="0.25">
      <c r="A99" s="184">
        <v>94</v>
      </c>
      <c r="B99" s="187" t="s">
        <v>866</v>
      </c>
      <c r="C99" s="169" t="s">
        <v>869</v>
      </c>
      <c r="D99" s="175">
        <v>1</v>
      </c>
      <c r="E99" s="169" t="s">
        <v>870</v>
      </c>
      <c r="F99" s="176">
        <v>1</v>
      </c>
      <c r="G99" s="176">
        <v>1</v>
      </c>
      <c r="H99" s="176"/>
      <c r="I99" s="176"/>
      <c r="J99" s="176"/>
      <c r="K99" s="176"/>
      <c r="L99" s="176">
        <v>1</v>
      </c>
      <c r="M99" s="177">
        <v>20</v>
      </c>
      <c r="N99" s="176"/>
      <c r="O99" s="176">
        <v>1</v>
      </c>
      <c r="P99" s="176"/>
      <c r="Q99" s="176">
        <v>1</v>
      </c>
      <c r="R99" s="176"/>
      <c r="S99" s="176"/>
      <c r="T99" s="176"/>
      <c r="U99" s="177">
        <v>80</v>
      </c>
      <c r="V99" s="69"/>
    </row>
    <row r="100" spans="1:22" ht="12.75" customHeight="1" x14ac:dyDescent="0.25">
      <c r="A100" s="184">
        <v>95</v>
      </c>
      <c r="B100" s="187" t="s">
        <v>866</v>
      </c>
      <c r="C100" s="169" t="s">
        <v>871</v>
      </c>
      <c r="D100" s="175">
        <v>1</v>
      </c>
      <c r="E100" s="169" t="s">
        <v>823</v>
      </c>
      <c r="F100" s="176"/>
      <c r="G100" s="176">
        <v>1</v>
      </c>
      <c r="H100" s="176"/>
      <c r="I100" s="176"/>
      <c r="J100" s="176"/>
      <c r="K100" s="176"/>
      <c r="L100" s="176">
        <v>1</v>
      </c>
      <c r="M100" s="177">
        <v>20</v>
      </c>
      <c r="N100" s="176"/>
      <c r="O100" s="176">
        <v>1</v>
      </c>
      <c r="P100" s="176"/>
      <c r="Q100" s="176">
        <v>1</v>
      </c>
      <c r="R100" s="176"/>
      <c r="S100" s="176"/>
      <c r="T100" s="176"/>
      <c r="U100" s="177">
        <v>80</v>
      </c>
      <c r="V100" s="69"/>
    </row>
    <row r="101" spans="1:22" ht="12.75" customHeight="1" x14ac:dyDescent="0.25">
      <c r="A101" s="184">
        <v>96</v>
      </c>
      <c r="B101" s="187" t="s">
        <v>866</v>
      </c>
      <c r="C101" s="169" t="s">
        <v>872</v>
      </c>
      <c r="D101" s="175">
        <v>1</v>
      </c>
      <c r="E101" s="169" t="s">
        <v>873</v>
      </c>
      <c r="F101" s="176"/>
      <c r="G101" s="176">
        <v>1</v>
      </c>
      <c r="H101" s="176"/>
      <c r="I101" s="176"/>
      <c r="J101" s="176"/>
      <c r="K101" s="176"/>
      <c r="L101" s="176">
        <v>1</v>
      </c>
      <c r="M101" s="177">
        <v>20</v>
      </c>
      <c r="N101" s="176"/>
      <c r="O101" s="176">
        <v>1</v>
      </c>
      <c r="P101" s="176"/>
      <c r="Q101" s="176">
        <v>1</v>
      </c>
      <c r="R101" s="176"/>
      <c r="S101" s="176"/>
      <c r="T101" s="176"/>
      <c r="U101" s="177">
        <v>80</v>
      </c>
      <c r="V101" s="69"/>
    </row>
    <row r="102" spans="1:22" ht="12.75" customHeight="1" x14ac:dyDescent="0.25">
      <c r="A102" s="184">
        <v>97</v>
      </c>
      <c r="B102" s="187" t="s">
        <v>866</v>
      </c>
      <c r="C102" s="169" t="s">
        <v>874</v>
      </c>
      <c r="D102" s="175">
        <v>1</v>
      </c>
      <c r="E102" s="169" t="s">
        <v>875</v>
      </c>
      <c r="F102" s="176"/>
      <c r="G102" s="176">
        <v>1</v>
      </c>
      <c r="H102" s="176"/>
      <c r="I102" s="176"/>
      <c r="J102" s="176"/>
      <c r="K102" s="176"/>
      <c r="L102" s="176">
        <v>1</v>
      </c>
      <c r="M102" s="177">
        <v>30</v>
      </c>
      <c r="N102" s="176"/>
      <c r="O102" s="176">
        <v>1</v>
      </c>
      <c r="P102" s="176"/>
      <c r="Q102" s="176">
        <v>1</v>
      </c>
      <c r="R102" s="176"/>
      <c r="S102" s="176"/>
      <c r="T102" s="176"/>
      <c r="U102" s="177">
        <v>70</v>
      </c>
      <c r="V102" s="69"/>
    </row>
    <row r="103" spans="1:22" ht="12.75" customHeight="1" x14ac:dyDescent="0.25">
      <c r="A103" s="184">
        <v>98</v>
      </c>
      <c r="B103" s="187" t="s">
        <v>866</v>
      </c>
      <c r="C103" s="169" t="s">
        <v>876</v>
      </c>
      <c r="D103" s="175">
        <v>1</v>
      </c>
      <c r="E103" s="169" t="s">
        <v>877</v>
      </c>
      <c r="F103" s="176"/>
      <c r="G103" s="176">
        <v>1</v>
      </c>
      <c r="H103" s="176"/>
      <c r="I103" s="176"/>
      <c r="J103" s="176"/>
      <c r="K103" s="176"/>
      <c r="L103" s="176">
        <v>1</v>
      </c>
      <c r="M103" s="177">
        <v>20</v>
      </c>
      <c r="N103" s="176">
        <v>1</v>
      </c>
      <c r="O103" s="176">
        <v>1</v>
      </c>
      <c r="P103" s="176"/>
      <c r="Q103" s="176">
        <v>1</v>
      </c>
      <c r="R103" s="176"/>
      <c r="S103" s="176">
        <v>1</v>
      </c>
      <c r="T103" s="176"/>
      <c r="U103" s="177">
        <v>80</v>
      </c>
      <c r="V103" s="69"/>
    </row>
    <row r="104" spans="1:22" ht="12.75" customHeight="1" x14ac:dyDescent="0.25">
      <c r="A104" s="184">
        <v>99</v>
      </c>
      <c r="B104" s="187" t="s">
        <v>866</v>
      </c>
      <c r="C104" s="169" t="s">
        <v>878</v>
      </c>
      <c r="D104" s="175">
        <v>1</v>
      </c>
      <c r="E104" s="169" t="s">
        <v>879</v>
      </c>
      <c r="F104" s="176"/>
      <c r="G104" s="176">
        <v>1</v>
      </c>
      <c r="H104" s="176"/>
      <c r="I104" s="176"/>
      <c r="J104" s="176"/>
      <c r="K104" s="176"/>
      <c r="L104" s="176">
        <v>1</v>
      </c>
      <c r="M104" s="177">
        <v>20</v>
      </c>
      <c r="N104" s="176"/>
      <c r="O104" s="176"/>
      <c r="P104" s="176">
        <v>1</v>
      </c>
      <c r="Q104" s="176"/>
      <c r="R104" s="176"/>
      <c r="S104" s="176"/>
      <c r="T104" s="176">
        <v>1</v>
      </c>
      <c r="U104" s="177">
        <v>80</v>
      </c>
      <c r="V104" s="69"/>
    </row>
    <row r="105" spans="1:22" ht="12.75" customHeight="1" x14ac:dyDescent="0.25">
      <c r="A105" s="184">
        <v>100</v>
      </c>
      <c r="B105" s="187" t="s">
        <v>880</v>
      </c>
      <c r="C105" s="169" t="s">
        <v>881</v>
      </c>
      <c r="D105" s="175">
        <v>2</v>
      </c>
      <c r="E105" s="169" t="s">
        <v>858</v>
      </c>
      <c r="F105" s="176"/>
      <c r="G105" s="176">
        <v>1</v>
      </c>
      <c r="H105" s="176"/>
      <c r="I105" s="176"/>
      <c r="J105" s="176"/>
      <c r="K105" s="176"/>
      <c r="L105" s="176">
        <v>1</v>
      </c>
      <c r="M105" s="177">
        <v>20</v>
      </c>
      <c r="N105" s="176"/>
      <c r="O105" s="176">
        <v>1</v>
      </c>
      <c r="P105" s="176"/>
      <c r="Q105" s="176">
        <v>1</v>
      </c>
      <c r="R105" s="176"/>
      <c r="S105" s="176"/>
      <c r="T105" s="176"/>
      <c r="U105" s="177">
        <v>80</v>
      </c>
      <c r="V105" s="69"/>
    </row>
    <row r="106" spans="1:22" ht="12.75" customHeight="1" x14ac:dyDescent="0.25">
      <c r="A106" s="184">
        <v>101</v>
      </c>
      <c r="B106" s="187" t="s">
        <v>880</v>
      </c>
      <c r="C106" s="169" t="s">
        <v>882</v>
      </c>
      <c r="D106" s="175">
        <v>2</v>
      </c>
      <c r="E106" s="169" t="s">
        <v>883</v>
      </c>
      <c r="F106" s="176"/>
      <c r="G106" s="176">
        <v>1</v>
      </c>
      <c r="H106" s="176"/>
      <c r="I106" s="176"/>
      <c r="J106" s="176"/>
      <c r="K106" s="176"/>
      <c r="L106" s="176">
        <v>1</v>
      </c>
      <c r="M106" s="177">
        <v>20</v>
      </c>
      <c r="N106" s="176"/>
      <c r="O106" s="176">
        <v>1</v>
      </c>
      <c r="P106" s="176"/>
      <c r="Q106" s="176">
        <v>1</v>
      </c>
      <c r="R106" s="176"/>
      <c r="S106" s="176"/>
      <c r="T106" s="176"/>
      <c r="U106" s="177">
        <v>80</v>
      </c>
      <c r="V106" s="69"/>
    </row>
    <row r="107" spans="1:22" ht="12.75" customHeight="1" x14ac:dyDescent="0.25">
      <c r="A107" s="184">
        <v>102</v>
      </c>
      <c r="B107" s="187" t="s">
        <v>880</v>
      </c>
      <c r="C107" s="169" t="s">
        <v>884</v>
      </c>
      <c r="D107" s="175">
        <v>2</v>
      </c>
      <c r="E107" s="169" t="s">
        <v>862</v>
      </c>
      <c r="F107" s="176"/>
      <c r="G107" s="176"/>
      <c r="H107" s="176"/>
      <c r="I107" s="176"/>
      <c r="J107" s="176"/>
      <c r="K107" s="176"/>
      <c r="L107" s="176"/>
      <c r="M107" s="177">
        <v>0</v>
      </c>
      <c r="N107" s="176"/>
      <c r="O107" s="176">
        <v>1</v>
      </c>
      <c r="P107" s="176"/>
      <c r="Q107" s="176">
        <v>1</v>
      </c>
      <c r="R107" s="176"/>
      <c r="S107" s="176"/>
      <c r="T107" s="176"/>
      <c r="U107" s="177">
        <v>100</v>
      </c>
      <c r="V107" s="69"/>
    </row>
    <row r="108" spans="1:22" ht="12.75" customHeight="1" x14ac:dyDescent="0.25">
      <c r="A108" s="184">
        <v>103</v>
      </c>
      <c r="B108" s="187" t="s">
        <v>885</v>
      </c>
      <c r="C108" s="169" t="s">
        <v>886</v>
      </c>
      <c r="D108" s="175">
        <v>1</v>
      </c>
      <c r="E108" s="169" t="s">
        <v>887</v>
      </c>
      <c r="F108" s="176"/>
      <c r="G108" s="176">
        <v>1</v>
      </c>
      <c r="H108" s="176">
        <v>1</v>
      </c>
      <c r="I108" s="176">
        <v>1</v>
      </c>
      <c r="J108" s="176"/>
      <c r="K108" s="176"/>
      <c r="L108" s="176">
        <v>1</v>
      </c>
      <c r="M108" s="177">
        <v>50</v>
      </c>
      <c r="N108" s="176">
        <v>1</v>
      </c>
      <c r="O108" s="176"/>
      <c r="P108" s="176"/>
      <c r="Q108" s="176"/>
      <c r="R108" s="176"/>
      <c r="S108" s="176">
        <v>1</v>
      </c>
      <c r="T108" s="176"/>
      <c r="U108" s="177">
        <v>50</v>
      </c>
      <c r="V108" s="69"/>
    </row>
    <row r="109" spans="1:22" ht="12.75" customHeight="1" x14ac:dyDescent="0.25">
      <c r="A109" s="184">
        <v>104</v>
      </c>
      <c r="B109" s="187" t="s">
        <v>885</v>
      </c>
      <c r="C109" s="169" t="s">
        <v>888</v>
      </c>
      <c r="D109" s="175">
        <v>1</v>
      </c>
      <c r="E109" s="169" t="s">
        <v>889</v>
      </c>
      <c r="F109" s="176"/>
      <c r="G109" s="176"/>
      <c r="H109" s="176"/>
      <c r="I109" s="176"/>
      <c r="J109" s="176"/>
      <c r="K109" s="176"/>
      <c r="L109" s="176"/>
      <c r="M109" s="177">
        <v>0</v>
      </c>
      <c r="N109" s="176"/>
      <c r="O109" s="176"/>
      <c r="P109" s="176">
        <v>1</v>
      </c>
      <c r="Q109" s="176"/>
      <c r="R109" s="176"/>
      <c r="S109" s="176"/>
      <c r="T109" s="176">
        <v>1</v>
      </c>
      <c r="U109" s="177">
        <v>100</v>
      </c>
      <c r="V109" s="69"/>
    </row>
    <row r="110" spans="1:22" ht="12.75" customHeight="1" x14ac:dyDescent="0.25">
      <c r="A110" s="184">
        <v>105</v>
      </c>
      <c r="B110" s="187" t="s">
        <v>885</v>
      </c>
      <c r="C110" s="169" t="s">
        <v>890</v>
      </c>
      <c r="D110" s="175">
        <v>1</v>
      </c>
      <c r="E110" s="169" t="s">
        <v>891</v>
      </c>
      <c r="F110" s="176"/>
      <c r="G110" s="176"/>
      <c r="H110" s="176"/>
      <c r="I110" s="176"/>
      <c r="J110" s="176"/>
      <c r="K110" s="176"/>
      <c r="L110" s="176"/>
      <c r="M110" s="177">
        <v>0</v>
      </c>
      <c r="N110" s="176"/>
      <c r="O110" s="176">
        <v>1</v>
      </c>
      <c r="P110" s="176"/>
      <c r="Q110" s="176">
        <v>1</v>
      </c>
      <c r="R110" s="176"/>
      <c r="S110" s="176"/>
      <c r="T110" s="176"/>
      <c r="U110" s="177">
        <v>100</v>
      </c>
      <c r="V110" s="69"/>
    </row>
    <row r="111" spans="1:22" ht="12.75" customHeight="1" x14ac:dyDescent="0.25">
      <c r="A111" s="184">
        <v>106</v>
      </c>
      <c r="B111" s="187" t="s">
        <v>885</v>
      </c>
      <c r="C111" s="169" t="s">
        <v>892</v>
      </c>
      <c r="D111" s="175">
        <v>1</v>
      </c>
      <c r="E111" s="169" t="s">
        <v>893</v>
      </c>
      <c r="F111" s="176"/>
      <c r="G111" s="176">
        <v>1</v>
      </c>
      <c r="H111" s="176">
        <v>1</v>
      </c>
      <c r="I111" s="176">
        <v>1</v>
      </c>
      <c r="J111" s="176"/>
      <c r="K111" s="176"/>
      <c r="L111" s="176">
        <v>1</v>
      </c>
      <c r="M111" s="177">
        <v>50</v>
      </c>
      <c r="N111" s="176"/>
      <c r="O111" s="176">
        <v>1</v>
      </c>
      <c r="P111" s="176"/>
      <c r="Q111" s="176">
        <v>1</v>
      </c>
      <c r="R111" s="176"/>
      <c r="S111" s="176"/>
      <c r="T111" s="176"/>
      <c r="U111" s="177">
        <v>50</v>
      </c>
      <c r="V111" s="69"/>
    </row>
    <row r="112" spans="1:22" ht="12.75" customHeight="1" x14ac:dyDescent="0.25">
      <c r="A112" s="184">
        <v>107</v>
      </c>
      <c r="B112" s="187" t="s">
        <v>885</v>
      </c>
      <c r="C112" s="169" t="s">
        <v>894</v>
      </c>
      <c r="D112" s="175">
        <v>1</v>
      </c>
      <c r="E112" s="169" t="s">
        <v>895</v>
      </c>
      <c r="F112" s="176"/>
      <c r="G112" s="176"/>
      <c r="H112" s="176">
        <v>1</v>
      </c>
      <c r="I112" s="176"/>
      <c r="J112" s="176"/>
      <c r="K112" s="176"/>
      <c r="L112" s="176">
        <v>1</v>
      </c>
      <c r="M112" s="177">
        <v>100</v>
      </c>
      <c r="N112" s="176"/>
      <c r="O112" s="176"/>
      <c r="P112" s="176"/>
      <c r="Q112" s="176"/>
      <c r="R112" s="176"/>
      <c r="S112" s="176"/>
      <c r="T112" s="176"/>
      <c r="U112" s="177">
        <v>0</v>
      </c>
      <c r="V112" s="69"/>
    </row>
    <row r="113" spans="1:22" ht="12.75" customHeight="1" x14ac:dyDescent="0.25">
      <c r="A113" s="184">
        <v>108</v>
      </c>
      <c r="B113" s="187" t="s">
        <v>885</v>
      </c>
      <c r="C113" s="169" t="s">
        <v>896</v>
      </c>
      <c r="D113" s="175">
        <v>1</v>
      </c>
      <c r="E113" s="169" t="s">
        <v>897</v>
      </c>
      <c r="F113" s="176"/>
      <c r="G113" s="176">
        <v>1</v>
      </c>
      <c r="H113" s="176">
        <v>1</v>
      </c>
      <c r="I113" s="176">
        <v>1</v>
      </c>
      <c r="J113" s="176"/>
      <c r="K113" s="176"/>
      <c r="L113" s="176">
        <v>1</v>
      </c>
      <c r="M113" s="177">
        <v>60</v>
      </c>
      <c r="N113" s="176"/>
      <c r="O113" s="176">
        <v>1</v>
      </c>
      <c r="P113" s="176"/>
      <c r="Q113" s="176">
        <v>1</v>
      </c>
      <c r="R113" s="176"/>
      <c r="S113" s="176"/>
      <c r="T113" s="176"/>
      <c r="U113" s="177">
        <v>40</v>
      </c>
      <c r="V113" s="69"/>
    </row>
    <row r="114" spans="1:22" ht="12.75" customHeight="1" x14ac:dyDescent="0.25">
      <c r="A114" s="184">
        <v>109</v>
      </c>
      <c r="B114" s="187" t="s">
        <v>885</v>
      </c>
      <c r="C114" s="169" t="s">
        <v>898</v>
      </c>
      <c r="D114" s="175">
        <v>1</v>
      </c>
      <c r="E114" s="169" t="s">
        <v>877</v>
      </c>
      <c r="F114" s="176"/>
      <c r="G114" s="176"/>
      <c r="H114" s="176">
        <v>1</v>
      </c>
      <c r="I114" s="176"/>
      <c r="J114" s="176"/>
      <c r="K114" s="176"/>
      <c r="L114" s="176">
        <v>1</v>
      </c>
      <c r="M114" s="177">
        <v>30</v>
      </c>
      <c r="N114" s="176">
        <v>1</v>
      </c>
      <c r="O114" s="176">
        <v>1</v>
      </c>
      <c r="P114" s="176"/>
      <c r="Q114" s="176">
        <v>1</v>
      </c>
      <c r="R114" s="176"/>
      <c r="S114" s="176">
        <v>1</v>
      </c>
      <c r="T114" s="176"/>
      <c r="U114" s="177">
        <v>70</v>
      </c>
      <c r="V114" s="69"/>
    </row>
    <row r="115" spans="1:22" ht="12.75" customHeight="1" x14ac:dyDescent="0.25">
      <c r="A115" s="184">
        <v>110</v>
      </c>
      <c r="B115" s="187" t="s">
        <v>885</v>
      </c>
      <c r="C115" s="169" t="s">
        <v>899</v>
      </c>
      <c r="D115" s="175">
        <v>1</v>
      </c>
      <c r="E115" s="169" t="s">
        <v>900</v>
      </c>
      <c r="F115" s="176"/>
      <c r="G115" s="176"/>
      <c r="H115" s="176">
        <v>1</v>
      </c>
      <c r="I115" s="176"/>
      <c r="J115" s="176"/>
      <c r="K115" s="176"/>
      <c r="L115" s="176">
        <v>1</v>
      </c>
      <c r="M115" s="177">
        <v>70</v>
      </c>
      <c r="N115" s="176"/>
      <c r="O115" s="176"/>
      <c r="P115" s="176">
        <v>1</v>
      </c>
      <c r="Q115" s="176"/>
      <c r="R115" s="176"/>
      <c r="S115" s="176"/>
      <c r="T115" s="176">
        <v>1</v>
      </c>
      <c r="U115" s="177">
        <v>30</v>
      </c>
      <c r="V115" s="69"/>
    </row>
    <row r="116" spans="1:22" ht="12.75" customHeight="1" x14ac:dyDescent="0.25">
      <c r="A116" s="184">
        <v>111</v>
      </c>
      <c r="B116" s="187" t="s">
        <v>885</v>
      </c>
      <c r="C116" s="169" t="s">
        <v>901</v>
      </c>
      <c r="D116" s="175">
        <v>1</v>
      </c>
      <c r="E116" s="169" t="s">
        <v>902</v>
      </c>
      <c r="F116" s="176"/>
      <c r="G116" s="176">
        <v>1</v>
      </c>
      <c r="H116" s="176">
        <v>1</v>
      </c>
      <c r="I116" s="176">
        <v>1</v>
      </c>
      <c r="J116" s="176"/>
      <c r="K116" s="176"/>
      <c r="L116" s="176">
        <v>1</v>
      </c>
      <c r="M116" s="177">
        <v>50</v>
      </c>
      <c r="N116" s="176">
        <v>1</v>
      </c>
      <c r="O116" s="176"/>
      <c r="P116" s="176"/>
      <c r="Q116" s="176"/>
      <c r="R116" s="176"/>
      <c r="S116" s="176">
        <v>1</v>
      </c>
      <c r="T116" s="176"/>
      <c r="U116" s="177">
        <v>50</v>
      </c>
      <c r="V116" s="69"/>
    </row>
    <row r="117" spans="1:22" ht="12.75" customHeight="1" x14ac:dyDescent="0.25">
      <c r="A117" s="184">
        <v>112</v>
      </c>
      <c r="B117" s="187" t="s">
        <v>885</v>
      </c>
      <c r="C117" s="169" t="s">
        <v>903</v>
      </c>
      <c r="D117" s="175">
        <v>1</v>
      </c>
      <c r="E117" s="169" t="s">
        <v>904</v>
      </c>
      <c r="F117" s="176"/>
      <c r="G117" s="176"/>
      <c r="H117" s="176">
        <v>1</v>
      </c>
      <c r="I117" s="176"/>
      <c r="J117" s="176"/>
      <c r="K117" s="176"/>
      <c r="L117" s="176">
        <v>1</v>
      </c>
      <c r="M117" s="177">
        <v>40</v>
      </c>
      <c r="N117" s="176"/>
      <c r="O117" s="176">
        <v>1</v>
      </c>
      <c r="P117" s="176"/>
      <c r="Q117" s="176">
        <v>1</v>
      </c>
      <c r="R117" s="176"/>
      <c r="S117" s="176"/>
      <c r="T117" s="176"/>
      <c r="U117" s="177">
        <v>60</v>
      </c>
      <c r="V117" s="69"/>
    </row>
    <row r="118" spans="1:22" ht="12.75" customHeight="1" x14ac:dyDescent="0.25">
      <c r="A118" s="184">
        <v>113</v>
      </c>
      <c r="B118" s="187" t="s">
        <v>885</v>
      </c>
      <c r="C118" s="169" t="s">
        <v>905</v>
      </c>
      <c r="D118" s="175">
        <v>1</v>
      </c>
      <c r="E118" s="169" t="s">
        <v>906</v>
      </c>
      <c r="F118" s="176"/>
      <c r="G118" s="176"/>
      <c r="H118" s="176">
        <v>1</v>
      </c>
      <c r="I118" s="176"/>
      <c r="J118" s="176"/>
      <c r="K118" s="176"/>
      <c r="L118" s="176">
        <v>1</v>
      </c>
      <c r="M118" s="177">
        <v>50</v>
      </c>
      <c r="N118" s="176"/>
      <c r="O118" s="176"/>
      <c r="P118" s="176">
        <v>1</v>
      </c>
      <c r="Q118" s="176"/>
      <c r="R118" s="176"/>
      <c r="S118" s="176"/>
      <c r="T118" s="176">
        <v>1</v>
      </c>
      <c r="U118" s="177">
        <v>50</v>
      </c>
      <c r="V118" s="69"/>
    </row>
    <row r="119" spans="1:22" ht="12.75" customHeight="1" x14ac:dyDescent="0.25">
      <c r="A119" s="184">
        <v>114</v>
      </c>
      <c r="B119" s="187" t="s">
        <v>885</v>
      </c>
      <c r="C119" s="169" t="s">
        <v>907</v>
      </c>
      <c r="D119" s="175">
        <v>1</v>
      </c>
      <c r="E119" s="169" t="s">
        <v>689</v>
      </c>
      <c r="F119" s="176"/>
      <c r="G119" s="176">
        <v>1</v>
      </c>
      <c r="H119" s="176"/>
      <c r="I119" s="176">
        <v>1</v>
      </c>
      <c r="J119" s="176"/>
      <c r="K119" s="176"/>
      <c r="L119" s="176"/>
      <c r="M119" s="177">
        <v>50</v>
      </c>
      <c r="N119" s="176"/>
      <c r="O119" s="176">
        <v>1</v>
      </c>
      <c r="P119" s="176"/>
      <c r="Q119" s="176">
        <v>1</v>
      </c>
      <c r="R119" s="176"/>
      <c r="S119" s="176"/>
      <c r="T119" s="176"/>
      <c r="U119" s="177">
        <v>50</v>
      </c>
      <c r="V119" s="69"/>
    </row>
    <row r="120" spans="1:22" ht="12.75" customHeight="1" x14ac:dyDescent="0.25">
      <c r="A120" s="184">
        <v>115</v>
      </c>
      <c r="B120" s="187" t="s">
        <v>908</v>
      </c>
      <c r="C120" s="169" t="s">
        <v>909</v>
      </c>
      <c r="D120" s="175">
        <v>2</v>
      </c>
      <c r="E120" s="169" t="s">
        <v>910</v>
      </c>
      <c r="F120" s="176"/>
      <c r="G120" s="176"/>
      <c r="H120" s="176">
        <v>1</v>
      </c>
      <c r="I120" s="176"/>
      <c r="J120" s="176"/>
      <c r="K120" s="176"/>
      <c r="L120" s="176">
        <v>1</v>
      </c>
      <c r="M120" s="177">
        <v>40</v>
      </c>
      <c r="N120" s="176"/>
      <c r="O120" s="176">
        <v>1</v>
      </c>
      <c r="P120" s="176"/>
      <c r="Q120" s="176">
        <v>1</v>
      </c>
      <c r="R120" s="176"/>
      <c r="S120" s="176"/>
      <c r="T120" s="176"/>
      <c r="U120" s="177">
        <v>60</v>
      </c>
      <c r="V120" s="69"/>
    </row>
    <row r="121" spans="1:22" ht="12.75" customHeight="1" x14ac:dyDescent="0.25">
      <c r="A121" s="184">
        <v>116</v>
      </c>
      <c r="B121" s="187" t="s">
        <v>908</v>
      </c>
      <c r="C121" s="169" t="s">
        <v>911</v>
      </c>
      <c r="D121" s="175">
        <v>2</v>
      </c>
      <c r="E121" s="169" t="s">
        <v>912</v>
      </c>
      <c r="F121" s="176"/>
      <c r="G121" s="176"/>
      <c r="H121" s="176">
        <v>1</v>
      </c>
      <c r="I121" s="176"/>
      <c r="J121" s="176"/>
      <c r="K121" s="176"/>
      <c r="L121" s="176">
        <v>1</v>
      </c>
      <c r="M121" s="177">
        <v>50</v>
      </c>
      <c r="N121" s="176"/>
      <c r="O121" s="176">
        <v>1</v>
      </c>
      <c r="P121" s="176"/>
      <c r="Q121" s="176"/>
      <c r="R121" s="176">
        <v>1</v>
      </c>
      <c r="S121" s="176"/>
      <c r="T121" s="176"/>
      <c r="U121" s="177">
        <v>50</v>
      </c>
      <c r="V121" s="69"/>
    </row>
    <row r="122" spans="1:22" ht="12.75" customHeight="1" x14ac:dyDescent="0.25">
      <c r="A122" s="184">
        <v>117</v>
      </c>
      <c r="B122" s="187" t="s">
        <v>908</v>
      </c>
      <c r="C122" s="169" t="s">
        <v>913</v>
      </c>
      <c r="D122" s="175">
        <v>2</v>
      </c>
      <c r="E122" s="169" t="s">
        <v>199</v>
      </c>
      <c r="F122" s="176"/>
      <c r="G122" s="176"/>
      <c r="H122" s="176">
        <v>1</v>
      </c>
      <c r="I122" s="176"/>
      <c r="J122" s="176"/>
      <c r="K122" s="176"/>
      <c r="L122" s="176">
        <v>1</v>
      </c>
      <c r="M122" s="177">
        <v>30</v>
      </c>
      <c r="N122" s="176">
        <v>1</v>
      </c>
      <c r="O122" s="176"/>
      <c r="P122" s="176"/>
      <c r="Q122" s="176"/>
      <c r="R122" s="176"/>
      <c r="S122" s="176">
        <v>1</v>
      </c>
      <c r="T122" s="176"/>
      <c r="U122" s="177">
        <v>70</v>
      </c>
      <c r="V122" s="69"/>
    </row>
    <row r="123" spans="1:22" ht="12.75" customHeight="1" x14ac:dyDescent="0.25">
      <c r="A123" s="184">
        <v>118</v>
      </c>
      <c r="B123" s="187" t="s">
        <v>908</v>
      </c>
      <c r="C123" s="169" t="s">
        <v>914</v>
      </c>
      <c r="D123" s="175">
        <v>2</v>
      </c>
      <c r="E123" s="169" t="s">
        <v>915</v>
      </c>
      <c r="F123" s="176"/>
      <c r="G123" s="176">
        <v>1</v>
      </c>
      <c r="H123" s="176">
        <v>1</v>
      </c>
      <c r="I123" s="176">
        <v>1</v>
      </c>
      <c r="J123" s="176"/>
      <c r="K123" s="176"/>
      <c r="L123" s="176">
        <v>1</v>
      </c>
      <c r="M123" s="177">
        <v>50</v>
      </c>
      <c r="N123" s="176"/>
      <c r="O123" s="176">
        <v>1</v>
      </c>
      <c r="P123" s="176"/>
      <c r="Q123" s="176"/>
      <c r="R123" s="176">
        <v>1</v>
      </c>
      <c r="S123" s="176"/>
      <c r="T123" s="176"/>
      <c r="U123" s="177">
        <v>50</v>
      </c>
      <c r="V123" s="69"/>
    </row>
    <row r="124" spans="1:22" ht="12.75" customHeight="1" x14ac:dyDescent="0.25">
      <c r="A124" s="184">
        <v>119</v>
      </c>
      <c r="B124" s="187" t="s">
        <v>916</v>
      </c>
      <c r="C124" s="169" t="s">
        <v>917</v>
      </c>
      <c r="D124" s="175">
        <v>1</v>
      </c>
      <c r="E124" s="169" t="s">
        <v>918</v>
      </c>
      <c r="F124" s="176"/>
      <c r="G124" s="176">
        <v>1</v>
      </c>
      <c r="H124" s="176"/>
      <c r="I124" s="176">
        <v>1</v>
      </c>
      <c r="J124" s="176"/>
      <c r="K124" s="176"/>
      <c r="L124" s="176"/>
      <c r="M124" s="177">
        <v>90</v>
      </c>
      <c r="N124" s="176"/>
      <c r="O124" s="176">
        <v>1</v>
      </c>
      <c r="P124" s="176"/>
      <c r="Q124" s="176">
        <v>1</v>
      </c>
      <c r="R124" s="176"/>
      <c r="S124" s="176"/>
      <c r="T124" s="176"/>
      <c r="U124" s="177">
        <v>10</v>
      </c>
      <c r="V124" s="69"/>
    </row>
    <row r="125" spans="1:22" ht="12.75" customHeight="1" x14ac:dyDescent="0.25">
      <c r="A125" s="184">
        <v>120</v>
      </c>
      <c r="B125" s="187" t="s">
        <v>916</v>
      </c>
      <c r="C125" s="169" t="s">
        <v>919</v>
      </c>
      <c r="D125" s="175">
        <v>1</v>
      </c>
      <c r="E125" s="169" t="s">
        <v>920</v>
      </c>
      <c r="F125" s="176"/>
      <c r="G125" s="176">
        <v>1</v>
      </c>
      <c r="H125" s="176"/>
      <c r="I125" s="176">
        <v>1</v>
      </c>
      <c r="J125" s="176"/>
      <c r="K125" s="176"/>
      <c r="L125" s="176"/>
      <c r="M125" s="177">
        <v>75</v>
      </c>
      <c r="N125" s="176"/>
      <c r="O125" s="176">
        <v>1</v>
      </c>
      <c r="P125" s="176"/>
      <c r="Q125" s="176">
        <v>1</v>
      </c>
      <c r="R125" s="176"/>
      <c r="S125" s="176"/>
      <c r="T125" s="176"/>
      <c r="U125" s="177">
        <v>25</v>
      </c>
      <c r="V125" s="69"/>
    </row>
    <row r="126" spans="1:22" ht="12.75" customHeight="1" x14ac:dyDescent="0.25">
      <c r="A126" s="184">
        <v>121</v>
      </c>
      <c r="B126" s="187" t="s">
        <v>921</v>
      </c>
      <c r="C126" s="169" t="s">
        <v>922</v>
      </c>
      <c r="D126" s="175">
        <v>1</v>
      </c>
      <c r="E126" s="169" t="s">
        <v>923</v>
      </c>
      <c r="F126" s="176"/>
      <c r="G126" s="176">
        <v>1</v>
      </c>
      <c r="H126" s="176"/>
      <c r="I126" s="176">
        <v>1</v>
      </c>
      <c r="J126" s="176"/>
      <c r="K126" s="176"/>
      <c r="L126" s="176"/>
      <c r="M126" s="177">
        <v>100</v>
      </c>
      <c r="N126" s="176"/>
      <c r="O126" s="176">
        <v>1</v>
      </c>
      <c r="P126" s="176"/>
      <c r="Q126" s="176">
        <v>1</v>
      </c>
      <c r="R126" s="176"/>
      <c r="S126" s="176"/>
      <c r="T126" s="176"/>
      <c r="U126" s="177">
        <v>0</v>
      </c>
      <c r="V126" s="69"/>
    </row>
    <row r="127" spans="1:22" ht="12.75" customHeight="1" x14ac:dyDescent="0.25">
      <c r="A127" s="184">
        <v>122</v>
      </c>
      <c r="B127" s="187" t="s">
        <v>921</v>
      </c>
      <c r="C127" s="169" t="s">
        <v>924</v>
      </c>
      <c r="D127" s="175">
        <v>1</v>
      </c>
      <c r="E127" s="169" t="s">
        <v>925</v>
      </c>
      <c r="F127" s="176"/>
      <c r="G127" s="176">
        <v>1</v>
      </c>
      <c r="H127" s="176"/>
      <c r="I127" s="176">
        <v>1</v>
      </c>
      <c r="J127" s="176"/>
      <c r="K127" s="176"/>
      <c r="L127" s="176"/>
      <c r="M127" s="177">
        <v>75</v>
      </c>
      <c r="N127" s="176"/>
      <c r="O127" s="176">
        <v>1</v>
      </c>
      <c r="P127" s="176"/>
      <c r="Q127" s="176">
        <v>1</v>
      </c>
      <c r="R127" s="176"/>
      <c r="S127" s="176"/>
      <c r="T127" s="176"/>
      <c r="U127" s="177">
        <v>25</v>
      </c>
      <c r="V127" s="69"/>
    </row>
    <row r="128" spans="1:22" ht="12.75" customHeight="1" x14ac:dyDescent="0.25">
      <c r="A128" s="184">
        <v>123</v>
      </c>
      <c r="B128" s="187" t="s">
        <v>921</v>
      </c>
      <c r="C128" s="169" t="s">
        <v>926</v>
      </c>
      <c r="D128" s="175">
        <v>1</v>
      </c>
      <c r="E128" s="169" t="s">
        <v>920</v>
      </c>
      <c r="F128" s="176"/>
      <c r="G128" s="176">
        <v>1</v>
      </c>
      <c r="H128" s="176"/>
      <c r="I128" s="176">
        <v>1</v>
      </c>
      <c r="J128" s="176"/>
      <c r="K128" s="176"/>
      <c r="L128" s="176"/>
      <c r="M128" s="177">
        <v>75</v>
      </c>
      <c r="N128" s="176"/>
      <c r="O128" s="176">
        <v>1</v>
      </c>
      <c r="P128" s="176"/>
      <c r="Q128" s="176">
        <v>1</v>
      </c>
      <c r="R128" s="176"/>
      <c r="S128" s="176"/>
      <c r="T128" s="176"/>
      <c r="U128" s="177">
        <v>25</v>
      </c>
      <c r="V128" s="69"/>
    </row>
    <row r="129" spans="1:22" ht="12.75" customHeight="1" x14ac:dyDescent="0.25">
      <c r="A129" s="184">
        <v>124</v>
      </c>
      <c r="B129" s="187" t="s">
        <v>921</v>
      </c>
      <c r="C129" s="169" t="s">
        <v>927</v>
      </c>
      <c r="D129" s="175">
        <v>1</v>
      </c>
      <c r="E129" s="169" t="s">
        <v>928</v>
      </c>
      <c r="F129" s="176"/>
      <c r="G129" s="176">
        <v>1</v>
      </c>
      <c r="H129" s="176"/>
      <c r="I129" s="176">
        <v>1</v>
      </c>
      <c r="J129" s="176"/>
      <c r="K129" s="176"/>
      <c r="L129" s="176"/>
      <c r="M129" s="177">
        <v>100</v>
      </c>
      <c r="N129" s="176"/>
      <c r="O129" s="176">
        <v>1</v>
      </c>
      <c r="P129" s="176"/>
      <c r="Q129" s="176">
        <v>1</v>
      </c>
      <c r="R129" s="176"/>
      <c r="S129" s="176"/>
      <c r="T129" s="176"/>
      <c r="U129" s="177">
        <v>0</v>
      </c>
      <c r="V129" s="69"/>
    </row>
    <row r="130" spans="1:22" ht="12.75" customHeight="1" x14ac:dyDescent="0.25">
      <c r="A130" s="184">
        <v>125</v>
      </c>
      <c r="B130" s="187" t="s">
        <v>929</v>
      </c>
      <c r="C130" s="169" t="s">
        <v>930</v>
      </c>
      <c r="D130" s="175">
        <v>2</v>
      </c>
      <c r="E130" s="169" t="s">
        <v>931</v>
      </c>
      <c r="F130" s="176"/>
      <c r="G130" s="176">
        <v>1</v>
      </c>
      <c r="H130" s="176"/>
      <c r="I130" s="176">
        <v>1</v>
      </c>
      <c r="J130" s="176"/>
      <c r="K130" s="176"/>
      <c r="L130" s="176"/>
      <c r="M130" s="177">
        <v>75</v>
      </c>
      <c r="N130" s="176"/>
      <c r="O130" s="176">
        <v>1</v>
      </c>
      <c r="P130" s="176"/>
      <c r="Q130" s="176">
        <v>1</v>
      </c>
      <c r="R130" s="176"/>
      <c r="S130" s="176"/>
      <c r="T130" s="176"/>
      <c r="U130" s="177">
        <v>25</v>
      </c>
      <c r="V130" s="69"/>
    </row>
    <row r="131" spans="1:22" x14ac:dyDescent="0.25">
      <c r="A131" s="312" t="s">
        <v>932</v>
      </c>
      <c r="B131" s="313"/>
      <c r="C131" s="313"/>
      <c r="D131" s="313"/>
      <c r="E131" s="314"/>
      <c r="F131" s="180">
        <f>SUM(F6:F130)</f>
        <v>18</v>
      </c>
      <c r="G131" s="180">
        <f>SUM(G6:G130)</f>
        <v>92</v>
      </c>
      <c r="H131" s="180">
        <f>SUM(H6:H130)</f>
        <v>50</v>
      </c>
      <c r="I131" s="180">
        <f>SUM(I6:I130)</f>
        <v>46</v>
      </c>
      <c r="J131" s="180">
        <f>SUM(J7:J130)</f>
        <v>23</v>
      </c>
      <c r="K131" s="180">
        <f>SUM(K7:K130)</f>
        <v>8</v>
      </c>
      <c r="L131" s="180">
        <f>SUM(L7:L130)</f>
        <v>94</v>
      </c>
      <c r="M131" s="181"/>
      <c r="N131" s="180">
        <f t="shared" ref="N131:T131" si="0">SUM(N6:N130)</f>
        <v>29</v>
      </c>
      <c r="O131" s="180">
        <f t="shared" si="0"/>
        <v>82</v>
      </c>
      <c r="P131" s="180">
        <f t="shared" si="0"/>
        <v>11</v>
      </c>
      <c r="Q131" s="180">
        <f t="shared" si="0"/>
        <v>72</v>
      </c>
      <c r="R131" s="180">
        <f t="shared" si="0"/>
        <v>9</v>
      </c>
      <c r="S131" s="180">
        <f t="shared" si="0"/>
        <v>26</v>
      </c>
      <c r="T131" s="180">
        <f t="shared" si="0"/>
        <v>21</v>
      </c>
      <c r="U131" s="181"/>
    </row>
    <row r="132" spans="1:22" x14ac:dyDescent="0.25">
      <c r="A132" s="315" t="s">
        <v>14</v>
      </c>
      <c r="B132" s="313"/>
      <c r="C132" s="313"/>
      <c r="D132" s="313"/>
      <c r="E132" s="314"/>
      <c r="F132" s="182">
        <f>SUM(F131/125*100)</f>
        <v>14.399999999999999</v>
      </c>
      <c r="G132" s="182">
        <f t="shared" ref="G132:L132" si="1">SUM(G131/125*100)</f>
        <v>73.599999999999994</v>
      </c>
      <c r="H132" s="182">
        <f t="shared" si="1"/>
        <v>40</v>
      </c>
      <c r="I132" s="182">
        <f t="shared" si="1"/>
        <v>36.799999999999997</v>
      </c>
      <c r="J132" s="182">
        <f t="shared" si="1"/>
        <v>18.399999999999999</v>
      </c>
      <c r="K132" s="182">
        <f t="shared" si="1"/>
        <v>6.4</v>
      </c>
      <c r="L132" s="182">
        <f t="shared" si="1"/>
        <v>75.2</v>
      </c>
      <c r="M132" s="183"/>
      <c r="N132" s="182">
        <f t="shared" ref="N132:T132" si="2">SUM(N131/125*100)</f>
        <v>23.200000000000003</v>
      </c>
      <c r="O132" s="182">
        <f t="shared" si="2"/>
        <v>65.600000000000009</v>
      </c>
      <c r="P132" s="182">
        <f t="shared" si="2"/>
        <v>8.7999999999999989</v>
      </c>
      <c r="Q132" s="182">
        <f t="shared" si="2"/>
        <v>57.599999999999994</v>
      </c>
      <c r="R132" s="182">
        <f t="shared" si="2"/>
        <v>7.1999999999999993</v>
      </c>
      <c r="S132" s="182">
        <f t="shared" si="2"/>
        <v>20.8</v>
      </c>
      <c r="T132" s="182">
        <f t="shared" si="2"/>
        <v>16.8</v>
      </c>
      <c r="U132" s="183"/>
    </row>
    <row r="133" spans="1:22" x14ac:dyDescent="0.25">
      <c r="A133" s="315" t="s">
        <v>933</v>
      </c>
      <c r="B133" s="313"/>
      <c r="C133" s="313"/>
      <c r="D133" s="313"/>
      <c r="E133" s="313"/>
      <c r="F133" s="313"/>
      <c r="G133" s="313"/>
      <c r="H133" s="313"/>
      <c r="I133" s="313"/>
      <c r="J133" s="313"/>
      <c r="K133" s="313"/>
      <c r="L133" s="314"/>
      <c r="M133" s="182">
        <f>AVERAGE(M6:M130)</f>
        <v>50.92</v>
      </c>
      <c r="N133" s="309"/>
      <c r="O133" s="310"/>
      <c r="P133" s="310"/>
      <c r="Q133" s="310"/>
      <c r="R133" s="310"/>
      <c r="S133" s="310"/>
      <c r="T133" s="311"/>
      <c r="U133" s="182">
        <f>AVERAGE(U6:U130)</f>
        <v>49.08</v>
      </c>
    </row>
  </sheetData>
  <mergeCells count="22">
    <mergeCell ref="A1:U1"/>
    <mergeCell ref="V2:W2"/>
    <mergeCell ref="V3:W3"/>
    <mergeCell ref="F4:H4"/>
    <mergeCell ref="I4:L4"/>
    <mergeCell ref="M4:M5"/>
    <mergeCell ref="N4:P4"/>
    <mergeCell ref="Q4:T4"/>
    <mergeCell ref="U4:U5"/>
    <mergeCell ref="V4:V5"/>
    <mergeCell ref="W4:W5"/>
    <mergeCell ref="F2:M3"/>
    <mergeCell ref="N2:U3"/>
    <mergeCell ref="N133:T133"/>
    <mergeCell ref="A2:A5"/>
    <mergeCell ref="A131:E131"/>
    <mergeCell ref="A132:E132"/>
    <mergeCell ref="A133:L133"/>
    <mergeCell ref="B2:B5"/>
    <mergeCell ref="C2:C5"/>
    <mergeCell ref="D2:D5"/>
    <mergeCell ref="E2:E5"/>
  </mergeCells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7"/>
  <sheetViews>
    <sheetView workbookViewId="0">
      <selection sqref="A1:T26"/>
    </sheetView>
  </sheetViews>
  <sheetFormatPr defaultRowHeight="15" x14ac:dyDescent="0.25"/>
  <cols>
    <col min="1" max="1" width="4.5703125" style="18" customWidth="1"/>
    <col min="2" max="2" width="9.140625" style="18" customWidth="1"/>
    <col min="3" max="3" width="14.5703125" style="18" customWidth="1"/>
    <col min="4" max="4" width="34.7109375" customWidth="1"/>
    <col min="5" max="20" width="4.7109375" style="87" customWidth="1"/>
    <col min="257" max="257" width="5.7109375" customWidth="1"/>
    <col min="258" max="258" width="9.140625" customWidth="1"/>
    <col min="259" max="259" width="14.5703125" customWidth="1"/>
    <col min="260" max="260" width="34.7109375" customWidth="1"/>
    <col min="261" max="276" width="6.7109375" customWidth="1"/>
    <col min="513" max="513" width="5.7109375" customWidth="1"/>
    <col min="514" max="514" width="9.140625" customWidth="1"/>
    <col min="515" max="515" width="14.5703125" customWidth="1"/>
    <col min="516" max="516" width="34.7109375" customWidth="1"/>
    <col min="517" max="532" width="6.7109375" customWidth="1"/>
    <col min="769" max="769" width="5.7109375" customWidth="1"/>
    <col min="770" max="770" width="9.140625" customWidth="1"/>
    <col min="771" max="771" width="14.5703125" customWidth="1"/>
    <col min="772" max="772" width="34.7109375" customWidth="1"/>
    <col min="773" max="788" width="6.7109375" customWidth="1"/>
    <col min="1025" max="1025" width="5.7109375" customWidth="1"/>
    <col min="1026" max="1026" width="9.140625" customWidth="1"/>
    <col min="1027" max="1027" width="14.5703125" customWidth="1"/>
    <col min="1028" max="1028" width="34.7109375" customWidth="1"/>
    <col min="1029" max="1044" width="6.7109375" customWidth="1"/>
    <col min="1281" max="1281" width="5.7109375" customWidth="1"/>
    <col min="1282" max="1282" width="9.140625" customWidth="1"/>
    <col min="1283" max="1283" width="14.5703125" customWidth="1"/>
    <col min="1284" max="1284" width="34.7109375" customWidth="1"/>
    <col min="1285" max="1300" width="6.7109375" customWidth="1"/>
    <col min="1537" max="1537" width="5.7109375" customWidth="1"/>
    <col min="1538" max="1538" width="9.140625" customWidth="1"/>
    <col min="1539" max="1539" width="14.5703125" customWidth="1"/>
    <col min="1540" max="1540" width="34.7109375" customWidth="1"/>
    <col min="1541" max="1556" width="6.7109375" customWidth="1"/>
    <col min="1793" max="1793" width="5.7109375" customWidth="1"/>
    <col min="1794" max="1794" width="9.140625" customWidth="1"/>
    <col min="1795" max="1795" width="14.5703125" customWidth="1"/>
    <col min="1796" max="1796" width="34.7109375" customWidth="1"/>
    <col min="1797" max="1812" width="6.7109375" customWidth="1"/>
    <col min="2049" max="2049" width="5.7109375" customWidth="1"/>
    <col min="2050" max="2050" width="9.140625" customWidth="1"/>
    <col min="2051" max="2051" width="14.5703125" customWidth="1"/>
    <col min="2052" max="2052" width="34.7109375" customWidth="1"/>
    <col min="2053" max="2068" width="6.7109375" customWidth="1"/>
    <col min="2305" max="2305" width="5.7109375" customWidth="1"/>
    <col min="2306" max="2306" width="9.140625" customWidth="1"/>
    <col min="2307" max="2307" width="14.5703125" customWidth="1"/>
    <col min="2308" max="2308" width="34.7109375" customWidth="1"/>
    <col min="2309" max="2324" width="6.7109375" customWidth="1"/>
    <col min="2561" max="2561" width="5.7109375" customWidth="1"/>
    <col min="2562" max="2562" width="9.140625" customWidth="1"/>
    <col min="2563" max="2563" width="14.5703125" customWidth="1"/>
    <col min="2564" max="2564" width="34.7109375" customWidth="1"/>
    <col min="2565" max="2580" width="6.7109375" customWidth="1"/>
    <col min="2817" max="2817" width="5.7109375" customWidth="1"/>
    <col min="2818" max="2818" width="9.140625" customWidth="1"/>
    <col min="2819" max="2819" width="14.5703125" customWidth="1"/>
    <col min="2820" max="2820" width="34.7109375" customWidth="1"/>
    <col min="2821" max="2836" width="6.7109375" customWidth="1"/>
    <col min="3073" max="3073" width="5.7109375" customWidth="1"/>
    <col min="3074" max="3074" width="9.140625" customWidth="1"/>
    <col min="3075" max="3075" width="14.5703125" customWidth="1"/>
    <col min="3076" max="3076" width="34.7109375" customWidth="1"/>
    <col min="3077" max="3092" width="6.7109375" customWidth="1"/>
    <col min="3329" max="3329" width="5.7109375" customWidth="1"/>
    <col min="3330" max="3330" width="9.140625" customWidth="1"/>
    <col min="3331" max="3331" width="14.5703125" customWidth="1"/>
    <col min="3332" max="3332" width="34.7109375" customWidth="1"/>
    <col min="3333" max="3348" width="6.7109375" customWidth="1"/>
    <col min="3585" max="3585" width="5.7109375" customWidth="1"/>
    <col min="3586" max="3586" width="9.140625" customWidth="1"/>
    <col min="3587" max="3587" width="14.5703125" customWidth="1"/>
    <col min="3588" max="3588" width="34.7109375" customWidth="1"/>
    <col min="3589" max="3604" width="6.7109375" customWidth="1"/>
    <col min="3841" max="3841" width="5.7109375" customWidth="1"/>
    <col min="3842" max="3842" width="9.140625" customWidth="1"/>
    <col min="3843" max="3843" width="14.5703125" customWidth="1"/>
    <col min="3844" max="3844" width="34.7109375" customWidth="1"/>
    <col min="3845" max="3860" width="6.7109375" customWidth="1"/>
    <col min="4097" max="4097" width="5.7109375" customWidth="1"/>
    <col min="4098" max="4098" width="9.140625" customWidth="1"/>
    <col min="4099" max="4099" width="14.5703125" customWidth="1"/>
    <col min="4100" max="4100" width="34.7109375" customWidth="1"/>
    <col min="4101" max="4116" width="6.7109375" customWidth="1"/>
    <col min="4353" max="4353" width="5.7109375" customWidth="1"/>
    <col min="4354" max="4354" width="9.140625" customWidth="1"/>
    <col min="4355" max="4355" width="14.5703125" customWidth="1"/>
    <col min="4356" max="4356" width="34.7109375" customWidth="1"/>
    <col min="4357" max="4372" width="6.7109375" customWidth="1"/>
    <col min="4609" max="4609" width="5.7109375" customWidth="1"/>
    <col min="4610" max="4610" width="9.140625" customWidth="1"/>
    <col min="4611" max="4611" width="14.5703125" customWidth="1"/>
    <col min="4612" max="4612" width="34.7109375" customWidth="1"/>
    <col min="4613" max="4628" width="6.7109375" customWidth="1"/>
    <col min="4865" max="4865" width="5.7109375" customWidth="1"/>
    <col min="4866" max="4866" width="9.140625" customWidth="1"/>
    <col min="4867" max="4867" width="14.5703125" customWidth="1"/>
    <col min="4868" max="4868" width="34.7109375" customWidth="1"/>
    <col min="4869" max="4884" width="6.7109375" customWidth="1"/>
    <col min="5121" max="5121" width="5.7109375" customWidth="1"/>
    <col min="5122" max="5122" width="9.140625" customWidth="1"/>
    <col min="5123" max="5123" width="14.5703125" customWidth="1"/>
    <col min="5124" max="5124" width="34.7109375" customWidth="1"/>
    <col min="5125" max="5140" width="6.7109375" customWidth="1"/>
    <col min="5377" max="5377" width="5.7109375" customWidth="1"/>
    <col min="5378" max="5378" width="9.140625" customWidth="1"/>
    <col min="5379" max="5379" width="14.5703125" customWidth="1"/>
    <col min="5380" max="5380" width="34.7109375" customWidth="1"/>
    <col min="5381" max="5396" width="6.7109375" customWidth="1"/>
    <col min="5633" max="5633" width="5.7109375" customWidth="1"/>
    <col min="5634" max="5634" width="9.140625" customWidth="1"/>
    <col min="5635" max="5635" width="14.5703125" customWidth="1"/>
    <col min="5636" max="5636" width="34.7109375" customWidth="1"/>
    <col min="5637" max="5652" width="6.7109375" customWidth="1"/>
    <col min="5889" max="5889" width="5.7109375" customWidth="1"/>
    <col min="5890" max="5890" width="9.140625" customWidth="1"/>
    <col min="5891" max="5891" width="14.5703125" customWidth="1"/>
    <col min="5892" max="5892" width="34.7109375" customWidth="1"/>
    <col min="5893" max="5908" width="6.7109375" customWidth="1"/>
    <col min="6145" max="6145" width="5.7109375" customWidth="1"/>
    <col min="6146" max="6146" width="9.140625" customWidth="1"/>
    <col min="6147" max="6147" width="14.5703125" customWidth="1"/>
    <col min="6148" max="6148" width="34.7109375" customWidth="1"/>
    <col min="6149" max="6164" width="6.7109375" customWidth="1"/>
    <col min="6401" max="6401" width="5.7109375" customWidth="1"/>
    <col min="6402" max="6402" width="9.140625" customWidth="1"/>
    <col min="6403" max="6403" width="14.5703125" customWidth="1"/>
    <col min="6404" max="6404" width="34.7109375" customWidth="1"/>
    <col min="6405" max="6420" width="6.7109375" customWidth="1"/>
    <col min="6657" max="6657" width="5.7109375" customWidth="1"/>
    <col min="6658" max="6658" width="9.140625" customWidth="1"/>
    <col min="6659" max="6659" width="14.5703125" customWidth="1"/>
    <col min="6660" max="6660" width="34.7109375" customWidth="1"/>
    <col min="6661" max="6676" width="6.7109375" customWidth="1"/>
    <col min="6913" max="6913" width="5.7109375" customWidth="1"/>
    <col min="6914" max="6914" width="9.140625" customWidth="1"/>
    <col min="6915" max="6915" width="14.5703125" customWidth="1"/>
    <col min="6916" max="6916" width="34.7109375" customWidth="1"/>
    <col min="6917" max="6932" width="6.7109375" customWidth="1"/>
    <col min="7169" max="7169" width="5.7109375" customWidth="1"/>
    <col min="7170" max="7170" width="9.140625" customWidth="1"/>
    <col min="7171" max="7171" width="14.5703125" customWidth="1"/>
    <col min="7172" max="7172" width="34.7109375" customWidth="1"/>
    <col min="7173" max="7188" width="6.7109375" customWidth="1"/>
    <col min="7425" max="7425" width="5.7109375" customWidth="1"/>
    <col min="7426" max="7426" width="9.140625" customWidth="1"/>
    <col min="7427" max="7427" width="14.5703125" customWidth="1"/>
    <col min="7428" max="7428" width="34.7109375" customWidth="1"/>
    <col min="7429" max="7444" width="6.7109375" customWidth="1"/>
    <col min="7681" max="7681" width="5.7109375" customWidth="1"/>
    <col min="7682" max="7682" width="9.140625" customWidth="1"/>
    <col min="7683" max="7683" width="14.5703125" customWidth="1"/>
    <col min="7684" max="7684" width="34.7109375" customWidth="1"/>
    <col min="7685" max="7700" width="6.7109375" customWidth="1"/>
    <col min="7937" max="7937" width="5.7109375" customWidth="1"/>
    <col min="7938" max="7938" width="9.140625" customWidth="1"/>
    <col min="7939" max="7939" width="14.5703125" customWidth="1"/>
    <col min="7940" max="7940" width="34.7109375" customWidth="1"/>
    <col min="7941" max="7956" width="6.7109375" customWidth="1"/>
    <col min="8193" max="8193" width="5.7109375" customWidth="1"/>
    <col min="8194" max="8194" width="9.140625" customWidth="1"/>
    <col min="8195" max="8195" width="14.5703125" customWidth="1"/>
    <col min="8196" max="8196" width="34.7109375" customWidth="1"/>
    <col min="8197" max="8212" width="6.7109375" customWidth="1"/>
    <col min="8449" max="8449" width="5.7109375" customWidth="1"/>
    <col min="8450" max="8450" width="9.140625" customWidth="1"/>
    <col min="8451" max="8451" width="14.5703125" customWidth="1"/>
    <col min="8452" max="8452" width="34.7109375" customWidth="1"/>
    <col min="8453" max="8468" width="6.7109375" customWidth="1"/>
    <col min="8705" max="8705" width="5.7109375" customWidth="1"/>
    <col min="8706" max="8706" width="9.140625" customWidth="1"/>
    <col min="8707" max="8707" width="14.5703125" customWidth="1"/>
    <col min="8708" max="8708" width="34.7109375" customWidth="1"/>
    <col min="8709" max="8724" width="6.7109375" customWidth="1"/>
    <col min="8961" max="8961" width="5.7109375" customWidth="1"/>
    <col min="8962" max="8962" width="9.140625" customWidth="1"/>
    <col min="8963" max="8963" width="14.5703125" customWidth="1"/>
    <col min="8964" max="8964" width="34.7109375" customWidth="1"/>
    <col min="8965" max="8980" width="6.7109375" customWidth="1"/>
    <col min="9217" max="9217" width="5.7109375" customWidth="1"/>
    <col min="9218" max="9218" width="9.140625" customWidth="1"/>
    <col min="9219" max="9219" width="14.5703125" customWidth="1"/>
    <col min="9220" max="9220" width="34.7109375" customWidth="1"/>
    <col min="9221" max="9236" width="6.7109375" customWidth="1"/>
    <col min="9473" max="9473" width="5.7109375" customWidth="1"/>
    <col min="9474" max="9474" width="9.140625" customWidth="1"/>
    <col min="9475" max="9475" width="14.5703125" customWidth="1"/>
    <col min="9476" max="9476" width="34.7109375" customWidth="1"/>
    <col min="9477" max="9492" width="6.7109375" customWidth="1"/>
    <col min="9729" max="9729" width="5.7109375" customWidth="1"/>
    <col min="9730" max="9730" width="9.140625" customWidth="1"/>
    <col min="9731" max="9731" width="14.5703125" customWidth="1"/>
    <col min="9732" max="9732" width="34.7109375" customWidth="1"/>
    <col min="9733" max="9748" width="6.7109375" customWidth="1"/>
    <col min="9985" max="9985" width="5.7109375" customWidth="1"/>
    <col min="9986" max="9986" width="9.140625" customWidth="1"/>
    <col min="9987" max="9987" width="14.5703125" customWidth="1"/>
    <col min="9988" max="9988" width="34.7109375" customWidth="1"/>
    <col min="9989" max="10004" width="6.7109375" customWidth="1"/>
    <col min="10241" max="10241" width="5.7109375" customWidth="1"/>
    <col min="10242" max="10242" width="9.140625" customWidth="1"/>
    <col min="10243" max="10243" width="14.5703125" customWidth="1"/>
    <col min="10244" max="10244" width="34.7109375" customWidth="1"/>
    <col min="10245" max="10260" width="6.7109375" customWidth="1"/>
    <col min="10497" max="10497" width="5.7109375" customWidth="1"/>
    <col min="10498" max="10498" width="9.140625" customWidth="1"/>
    <col min="10499" max="10499" width="14.5703125" customWidth="1"/>
    <col min="10500" max="10500" width="34.7109375" customWidth="1"/>
    <col min="10501" max="10516" width="6.7109375" customWidth="1"/>
    <col min="10753" max="10753" width="5.7109375" customWidth="1"/>
    <col min="10754" max="10754" width="9.140625" customWidth="1"/>
    <col min="10755" max="10755" width="14.5703125" customWidth="1"/>
    <col min="10756" max="10756" width="34.7109375" customWidth="1"/>
    <col min="10757" max="10772" width="6.7109375" customWidth="1"/>
    <col min="11009" max="11009" width="5.7109375" customWidth="1"/>
    <col min="11010" max="11010" width="9.140625" customWidth="1"/>
    <col min="11011" max="11011" width="14.5703125" customWidth="1"/>
    <col min="11012" max="11012" width="34.7109375" customWidth="1"/>
    <col min="11013" max="11028" width="6.7109375" customWidth="1"/>
    <col min="11265" max="11265" width="5.7109375" customWidth="1"/>
    <col min="11266" max="11266" width="9.140625" customWidth="1"/>
    <col min="11267" max="11267" width="14.5703125" customWidth="1"/>
    <col min="11268" max="11268" width="34.7109375" customWidth="1"/>
    <col min="11269" max="11284" width="6.7109375" customWidth="1"/>
    <col min="11521" max="11521" width="5.7109375" customWidth="1"/>
    <col min="11522" max="11522" width="9.140625" customWidth="1"/>
    <col min="11523" max="11523" width="14.5703125" customWidth="1"/>
    <col min="11524" max="11524" width="34.7109375" customWidth="1"/>
    <col min="11525" max="11540" width="6.7109375" customWidth="1"/>
    <col min="11777" max="11777" width="5.7109375" customWidth="1"/>
    <col min="11778" max="11778" width="9.140625" customWidth="1"/>
    <col min="11779" max="11779" width="14.5703125" customWidth="1"/>
    <col min="11780" max="11780" width="34.7109375" customWidth="1"/>
    <col min="11781" max="11796" width="6.7109375" customWidth="1"/>
    <col min="12033" max="12033" width="5.7109375" customWidth="1"/>
    <col min="12034" max="12034" width="9.140625" customWidth="1"/>
    <col min="12035" max="12035" width="14.5703125" customWidth="1"/>
    <col min="12036" max="12036" width="34.7109375" customWidth="1"/>
    <col min="12037" max="12052" width="6.7109375" customWidth="1"/>
    <col min="12289" max="12289" width="5.7109375" customWidth="1"/>
    <col min="12290" max="12290" width="9.140625" customWidth="1"/>
    <col min="12291" max="12291" width="14.5703125" customWidth="1"/>
    <col min="12292" max="12292" width="34.7109375" customWidth="1"/>
    <col min="12293" max="12308" width="6.7109375" customWidth="1"/>
    <col min="12545" max="12545" width="5.7109375" customWidth="1"/>
    <col min="12546" max="12546" width="9.140625" customWidth="1"/>
    <col min="12547" max="12547" width="14.5703125" customWidth="1"/>
    <col min="12548" max="12548" width="34.7109375" customWidth="1"/>
    <col min="12549" max="12564" width="6.7109375" customWidth="1"/>
    <col min="12801" max="12801" width="5.7109375" customWidth="1"/>
    <col min="12802" max="12802" width="9.140625" customWidth="1"/>
    <col min="12803" max="12803" width="14.5703125" customWidth="1"/>
    <col min="12804" max="12804" width="34.7109375" customWidth="1"/>
    <col min="12805" max="12820" width="6.7109375" customWidth="1"/>
    <col min="13057" max="13057" width="5.7109375" customWidth="1"/>
    <col min="13058" max="13058" width="9.140625" customWidth="1"/>
    <col min="13059" max="13059" width="14.5703125" customWidth="1"/>
    <col min="13060" max="13060" width="34.7109375" customWidth="1"/>
    <col min="13061" max="13076" width="6.7109375" customWidth="1"/>
    <col min="13313" max="13313" width="5.7109375" customWidth="1"/>
    <col min="13314" max="13314" width="9.140625" customWidth="1"/>
    <col min="13315" max="13315" width="14.5703125" customWidth="1"/>
    <col min="13316" max="13316" width="34.7109375" customWidth="1"/>
    <col min="13317" max="13332" width="6.7109375" customWidth="1"/>
    <col min="13569" max="13569" width="5.7109375" customWidth="1"/>
    <col min="13570" max="13570" width="9.140625" customWidth="1"/>
    <col min="13571" max="13571" width="14.5703125" customWidth="1"/>
    <col min="13572" max="13572" width="34.7109375" customWidth="1"/>
    <col min="13573" max="13588" width="6.7109375" customWidth="1"/>
    <col min="13825" max="13825" width="5.7109375" customWidth="1"/>
    <col min="13826" max="13826" width="9.140625" customWidth="1"/>
    <col min="13827" max="13827" width="14.5703125" customWidth="1"/>
    <col min="13828" max="13828" width="34.7109375" customWidth="1"/>
    <col min="13829" max="13844" width="6.7109375" customWidth="1"/>
    <col min="14081" max="14081" width="5.7109375" customWidth="1"/>
    <col min="14082" max="14082" width="9.140625" customWidth="1"/>
    <col min="14083" max="14083" width="14.5703125" customWidth="1"/>
    <col min="14084" max="14084" width="34.7109375" customWidth="1"/>
    <col min="14085" max="14100" width="6.7109375" customWidth="1"/>
    <col min="14337" max="14337" width="5.7109375" customWidth="1"/>
    <col min="14338" max="14338" width="9.140625" customWidth="1"/>
    <col min="14339" max="14339" width="14.5703125" customWidth="1"/>
    <col min="14340" max="14340" width="34.7109375" customWidth="1"/>
    <col min="14341" max="14356" width="6.7109375" customWidth="1"/>
    <col min="14593" max="14593" width="5.7109375" customWidth="1"/>
    <col min="14594" max="14594" width="9.140625" customWidth="1"/>
    <col min="14595" max="14595" width="14.5703125" customWidth="1"/>
    <col min="14596" max="14596" width="34.7109375" customWidth="1"/>
    <col min="14597" max="14612" width="6.7109375" customWidth="1"/>
    <col min="14849" max="14849" width="5.7109375" customWidth="1"/>
    <col min="14850" max="14850" width="9.140625" customWidth="1"/>
    <col min="14851" max="14851" width="14.5703125" customWidth="1"/>
    <col min="14852" max="14852" width="34.7109375" customWidth="1"/>
    <col min="14853" max="14868" width="6.7109375" customWidth="1"/>
    <col min="15105" max="15105" width="5.7109375" customWidth="1"/>
    <col min="15106" max="15106" width="9.140625" customWidth="1"/>
    <col min="15107" max="15107" width="14.5703125" customWidth="1"/>
    <col min="15108" max="15108" width="34.7109375" customWidth="1"/>
    <col min="15109" max="15124" width="6.7109375" customWidth="1"/>
    <col min="15361" max="15361" width="5.7109375" customWidth="1"/>
    <col min="15362" max="15362" width="9.140625" customWidth="1"/>
    <col min="15363" max="15363" width="14.5703125" customWidth="1"/>
    <col min="15364" max="15364" width="34.7109375" customWidth="1"/>
    <col min="15365" max="15380" width="6.7109375" customWidth="1"/>
    <col min="15617" max="15617" width="5.7109375" customWidth="1"/>
    <col min="15618" max="15618" width="9.140625" customWidth="1"/>
    <col min="15619" max="15619" width="14.5703125" customWidth="1"/>
    <col min="15620" max="15620" width="34.7109375" customWidth="1"/>
    <col min="15621" max="15636" width="6.7109375" customWidth="1"/>
    <col min="15873" max="15873" width="5.7109375" customWidth="1"/>
    <col min="15874" max="15874" width="9.140625" customWidth="1"/>
    <col min="15875" max="15875" width="14.5703125" customWidth="1"/>
    <col min="15876" max="15876" width="34.7109375" customWidth="1"/>
    <col min="15877" max="15892" width="6.7109375" customWidth="1"/>
    <col min="16129" max="16129" width="5.7109375" customWidth="1"/>
    <col min="16130" max="16130" width="9.140625" customWidth="1"/>
    <col min="16131" max="16131" width="14.5703125" customWidth="1"/>
    <col min="16132" max="16132" width="34.7109375" customWidth="1"/>
    <col min="16133" max="16148" width="6.7109375" customWidth="1"/>
  </cols>
  <sheetData>
    <row r="1" spans="1:22" ht="18" customHeight="1" x14ac:dyDescent="0.25">
      <c r="A1" s="318" t="s">
        <v>964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</row>
    <row r="2" spans="1:22" ht="15" customHeight="1" x14ac:dyDescent="0.25">
      <c r="A2" s="321" t="s">
        <v>319</v>
      </c>
      <c r="B2" s="321" t="s">
        <v>23</v>
      </c>
      <c r="C2" s="321" t="s">
        <v>24</v>
      </c>
      <c r="D2" s="321" t="s">
        <v>25</v>
      </c>
      <c r="E2" s="280" t="s">
        <v>1</v>
      </c>
      <c r="F2" s="280"/>
      <c r="G2" s="280"/>
      <c r="H2" s="280"/>
      <c r="I2" s="280"/>
      <c r="J2" s="280"/>
      <c r="K2" s="280"/>
      <c r="L2" s="280"/>
      <c r="M2" s="281" t="s">
        <v>2</v>
      </c>
      <c r="N2" s="281"/>
      <c r="O2" s="281"/>
      <c r="P2" s="281"/>
      <c r="Q2" s="281"/>
      <c r="R2" s="281"/>
      <c r="S2" s="281"/>
      <c r="T2" s="281"/>
      <c r="U2" s="286"/>
      <c r="V2" s="286"/>
    </row>
    <row r="3" spans="1:22" x14ac:dyDescent="0.25">
      <c r="A3" s="321"/>
      <c r="B3" s="321"/>
      <c r="C3" s="321"/>
      <c r="D3" s="321"/>
      <c r="E3" s="280"/>
      <c r="F3" s="280"/>
      <c r="G3" s="280"/>
      <c r="H3" s="280"/>
      <c r="I3" s="280"/>
      <c r="J3" s="280"/>
      <c r="K3" s="280"/>
      <c r="L3" s="280"/>
      <c r="M3" s="281"/>
      <c r="N3" s="281"/>
      <c r="O3" s="281"/>
      <c r="P3" s="281"/>
      <c r="Q3" s="281"/>
      <c r="R3" s="281"/>
      <c r="S3" s="281"/>
      <c r="T3" s="281"/>
      <c r="U3" s="286"/>
      <c r="V3" s="286"/>
    </row>
    <row r="4" spans="1:22" ht="26.25" customHeight="1" x14ac:dyDescent="0.25">
      <c r="A4" s="321"/>
      <c r="B4" s="321"/>
      <c r="C4" s="321"/>
      <c r="D4" s="321"/>
      <c r="E4" s="280" t="s">
        <v>4</v>
      </c>
      <c r="F4" s="282"/>
      <c r="G4" s="282"/>
      <c r="H4" s="280" t="s">
        <v>26</v>
      </c>
      <c r="I4" s="282"/>
      <c r="J4" s="282"/>
      <c r="K4" s="282"/>
      <c r="L4" s="283" t="s">
        <v>27</v>
      </c>
      <c r="M4" s="269" t="s">
        <v>4</v>
      </c>
      <c r="N4" s="270"/>
      <c r="O4" s="270"/>
      <c r="P4" s="271" t="s">
        <v>26</v>
      </c>
      <c r="Q4" s="272"/>
      <c r="R4" s="272"/>
      <c r="S4" s="273"/>
      <c r="T4" s="274" t="s">
        <v>27</v>
      </c>
      <c r="U4" s="287"/>
      <c r="V4" s="287"/>
    </row>
    <row r="5" spans="1:22" ht="45.75" customHeight="1" x14ac:dyDescent="0.25">
      <c r="A5" s="322"/>
      <c r="B5" s="322"/>
      <c r="C5" s="322"/>
      <c r="D5" s="322"/>
      <c r="E5" s="38" t="s">
        <v>28</v>
      </c>
      <c r="F5" s="38" t="s">
        <v>29</v>
      </c>
      <c r="G5" s="38" t="s">
        <v>30</v>
      </c>
      <c r="H5" s="39" t="s">
        <v>31</v>
      </c>
      <c r="I5" s="39" t="s">
        <v>32</v>
      </c>
      <c r="J5" s="39" t="s">
        <v>33</v>
      </c>
      <c r="K5" s="39" t="s">
        <v>30</v>
      </c>
      <c r="L5" s="284"/>
      <c r="M5" s="40" t="s">
        <v>28</v>
      </c>
      <c r="N5" s="40" t="s">
        <v>29</v>
      </c>
      <c r="O5" s="40" t="s">
        <v>30</v>
      </c>
      <c r="P5" s="40" t="s">
        <v>31</v>
      </c>
      <c r="Q5" s="40" t="s">
        <v>32</v>
      </c>
      <c r="R5" s="40" t="s">
        <v>33</v>
      </c>
      <c r="S5" s="40" t="s">
        <v>30</v>
      </c>
      <c r="T5" s="275"/>
      <c r="U5" s="287"/>
      <c r="V5" s="287"/>
    </row>
    <row r="6" spans="1:22" ht="15" customHeight="1" x14ac:dyDescent="0.25">
      <c r="A6" s="88">
        <v>1</v>
      </c>
      <c r="B6" s="63" t="s">
        <v>941</v>
      </c>
      <c r="C6" s="17" t="s">
        <v>942</v>
      </c>
      <c r="D6" s="17" t="s">
        <v>943</v>
      </c>
      <c r="E6" s="65"/>
      <c r="F6" s="65"/>
      <c r="G6" s="65"/>
      <c r="H6" s="65"/>
      <c r="I6" s="65"/>
      <c r="J6" s="65"/>
      <c r="K6" s="65"/>
      <c r="L6" s="65">
        <v>0</v>
      </c>
      <c r="M6" s="65"/>
      <c r="N6" s="65" t="s">
        <v>111</v>
      </c>
      <c r="O6" s="65"/>
      <c r="P6" s="65" t="s">
        <v>111</v>
      </c>
      <c r="Q6" s="65"/>
      <c r="R6" s="65"/>
      <c r="S6" s="65"/>
      <c r="T6" s="65">
        <v>100</v>
      </c>
    </row>
    <row r="7" spans="1:22" ht="15" customHeight="1" x14ac:dyDescent="0.25">
      <c r="A7" s="88">
        <v>2</v>
      </c>
      <c r="B7" s="63" t="s">
        <v>941</v>
      </c>
      <c r="C7" s="17" t="s">
        <v>942</v>
      </c>
      <c r="D7" s="17" t="s">
        <v>944</v>
      </c>
      <c r="E7" s="65"/>
      <c r="F7" s="65"/>
      <c r="G7" s="65"/>
      <c r="H7" s="65"/>
      <c r="I7" s="65"/>
      <c r="J7" s="65"/>
      <c r="K7" s="65"/>
      <c r="L7" s="65">
        <v>0</v>
      </c>
      <c r="M7" s="65"/>
      <c r="N7" s="65" t="s">
        <v>111</v>
      </c>
      <c r="O7" s="65"/>
      <c r="P7" s="65" t="s">
        <v>111</v>
      </c>
      <c r="Q7" s="65"/>
      <c r="R7" s="65" t="s">
        <v>111</v>
      </c>
      <c r="S7" s="65"/>
      <c r="T7" s="65">
        <v>100</v>
      </c>
    </row>
    <row r="8" spans="1:22" ht="15" customHeight="1" x14ac:dyDescent="0.25">
      <c r="A8" s="88">
        <v>3</v>
      </c>
      <c r="B8" s="63" t="s">
        <v>941</v>
      </c>
      <c r="C8" s="184" t="s">
        <v>942</v>
      </c>
      <c r="D8" s="184" t="s">
        <v>945</v>
      </c>
      <c r="E8" s="65"/>
      <c r="F8" s="65"/>
      <c r="G8" s="65"/>
      <c r="H8" s="65"/>
      <c r="I8" s="65"/>
      <c r="J8" s="65"/>
      <c r="K8" s="65"/>
      <c r="L8" s="65">
        <v>0</v>
      </c>
      <c r="M8" s="65"/>
      <c r="N8" s="65" t="s">
        <v>111</v>
      </c>
      <c r="O8" s="65"/>
      <c r="P8" s="65" t="s">
        <v>111</v>
      </c>
      <c r="Q8" s="65"/>
      <c r="R8" s="65"/>
      <c r="S8" s="65"/>
      <c r="T8" s="65">
        <v>100</v>
      </c>
    </row>
    <row r="9" spans="1:22" ht="15" customHeight="1" x14ac:dyDescent="0.25">
      <c r="A9" s="88">
        <v>4</v>
      </c>
      <c r="B9" s="63" t="s">
        <v>941</v>
      </c>
      <c r="C9" s="184" t="s">
        <v>942</v>
      </c>
      <c r="D9" s="184" t="s">
        <v>946</v>
      </c>
      <c r="E9" s="65"/>
      <c r="F9" s="65"/>
      <c r="G9" s="65"/>
      <c r="H9" s="65"/>
      <c r="I9" s="65"/>
      <c r="J9" s="65"/>
      <c r="K9" s="65"/>
      <c r="L9" s="65">
        <v>0</v>
      </c>
      <c r="M9" s="65" t="s">
        <v>111</v>
      </c>
      <c r="N9" s="65"/>
      <c r="O9" s="65"/>
      <c r="P9" s="65"/>
      <c r="Q9" s="65"/>
      <c r="R9" s="65" t="s">
        <v>111</v>
      </c>
      <c r="S9" s="65"/>
      <c r="T9" s="65">
        <v>100</v>
      </c>
    </row>
    <row r="10" spans="1:22" ht="15" customHeight="1" x14ac:dyDescent="0.25">
      <c r="A10" s="88">
        <v>5</v>
      </c>
      <c r="B10" s="63" t="s">
        <v>941</v>
      </c>
      <c r="C10" s="17" t="s">
        <v>947</v>
      </c>
      <c r="D10" s="17" t="s">
        <v>948</v>
      </c>
      <c r="E10" s="65"/>
      <c r="F10" s="65" t="s">
        <v>111</v>
      </c>
      <c r="G10" s="65"/>
      <c r="H10" s="65" t="s">
        <v>111</v>
      </c>
      <c r="I10" s="65"/>
      <c r="J10" s="65"/>
      <c r="K10" s="65"/>
      <c r="L10" s="65">
        <v>50</v>
      </c>
      <c r="M10" s="65" t="s">
        <v>111</v>
      </c>
      <c r="N10" s="65"/>
      <c r="O10" s="65"/>
      <c r="P10" s="65"/>
      <c r="Q10" s="65"/>
      <c r="R10" s="65" t="s">
        <v>111</v>
      </c>
      <c r="S10" s="65"/>
      <c r="T10" s="65">
        <v>50</v>
      </c>
    </row>
    <row r="11" spans="1:22" ht="15" customHeight="1" x14ac:dyDescent="0.25">
      <c r="A11" s="88">
        <v>6</v>
      </c>
      <c r="B11" s="63" t="s">
        <v>941</v>
      </c>
      <c r="C11" s="184" t="s">
        <v>947</v>
      </c>
      <c r="D11" s="184" t="s">
        <v>949</v>
      </c>
      <c r="E11" s="65"/>
      <c r="F11" s="65"/>
      <c r="G11" s="65"/>
      <c r="H11" s="65"/>
      <c r="I11" s="65"/>
      <c r="J11" s="65"/>
      <c r="K11" s="65"/>
      <c r="L11" s="65">
        <v>0</v>
      </c>
      <c r="M11" s="65" t="s">
        <v>111</v>
      </c>
      <c r="N11" s="65"/>
      <c r="O11" s="65"/>
      <c r="P11" s="65"/>
      <c r="Q11" s="65"/>
      <c r="R11" s="65" t="s">
        <v>111</v>
      </c>
      <c r="S11" s="65"/>
      <c r="T11" s="65">
        <v>100</v>
      </c>
    </row>
    <row r="12" spans="1:22" ht="15" customHeight="1" x14ac:dyDescent="0.25">
      <c r="A12" s="88">
        <v>7</v>
      </c>
      <c r="B12" s="63" t="s">
        <v>941</v>
      </c>
      <c r="C12" s="184" t="s">
        <v>947</v>
      </c>
      <c r="D12" s="184" t="s">
        <v>950</v>
      </c>
      <c r="E12" s="65"/>
      <c r="F12" s="65" t="s">
        <v>111</v>
      </c>
      <c r="G12" s="65"/>
      <c r="H12" s="65" t="s">
        <v>111</v>
      </c>
      <c r="I12" s="65"/>
      <c r="J12" s="65"/>
      <c r="K12" s="65"/>
      <c r="L12" s="65">
        <v>50</v>
      </c>
      <c r="M12" s="65" t="s">
        <v>111</v>
      </c>
      <c r="N12" s="65"/>
      <c r="O12" s="65"/>
      <c r="P12" s="65"/>
      <c r="Q12" s="65"/>
      <c r="R12" s="65" t="s">
        <v>111</v>
      </c>
      <c r="S12" s="65"/>
      <c r="T12" s="65">
        <v>50</v>
      </c>
    </row>
    <row r="13" spans="1:22" ht="15" customHeight="1" x14ac:dyDescent="0.25">
      <c r="A13" s="88">
        <v>8</v>
      </c>
      <c r="B13" s="63" t="s">
        <v>941</v>
      </c>
      <c r="C13" s="184" t="s">
        <v>947</v>
      </c>
      <c r="D13" s="184" t="s">
        <v>951</v>
      </c>
      <c r="E13" s="65"/>
      <c r="F13" s="65" t="s">
        <v>111</v>
      </c>
      <c r="G13" s="65"/>
      <c r="H13" s="65" t="s">
        <v>111</v>
      </c>
      <c r="I13" s="65"/>
      <c r="J13" s="65"/>
      <c r="K13" s="65"/>
      <c r="L13" s="65">
        <v>50</v>
      </c>
      <c r="M13" s="65" t="s">
        <v>111</v>
      </c>
      <c r="N13" s="65"/>
      <c r="O13" s="65"/>
      <c r="P13" s="65"/>
      <c r="Q13" s="65"/>
      <c r="R13" s="65" t="s">
        <v>111</v>
      </c>
      <c r="S13" s="65"/>
      <c r="T13" s="65">
        <v>50</v>
      </c>
    </row>
    <row r="14" spans="1:22" ht="15" customHeight="1" x14ac:dyDescent="0.25">
      <c r="A14" s="88">
        <v>9</v>
      </c>
      <c r="B14" s="63" t="s">
        <v>941</v>
      </c>
      <c r="C14" s="184" t="s">
        <v>947</v>
      </c>
      <c r="D14" s="184" t="s">
        <v>952</v>
      </c>
      <c r="E14" s="65"/>
      <c r="F14" s="65" t="s">
        <v>111</v>
      </c>
      <c r="G14" s="65"/>
      <c r="H14" s="65" t="s">
        <v>111</v>
      </c>
      <c r="I14" s="65"/>
      <c r="J14" s="65"/>
      <c r="K14" s="65"/>
      <c r="L14" s="65">
        <v>50</v>
      </c>
      <c r="M14" s="65"/>
      <c r="N14" s="65" t="s">
        <v>111</v>
      </c>
      <c r="O14" s="65"/>
      <c r="P14" s="65" t="s">
        <v>111</v>
      </c>
      <c r="Q14" s="65"/>
      <c r="R14" s="65" t="s">
        <v>111</v>
      </c>
      <c r="S14" s="65"/>
      <c r="T14" s="65">
        <v>50</v>
      </c>
    </row>
    <row r="15" spans="1:22" ht="15" customHeight="1" x14ac:dyDescent="0.25">
      <c r="A15" s="88">
        <v>10</v>
      </c>
      <c r="B15" s="63" t="s">
        <v>941</v>
      </c>
      <c r="C15" s="17" t="s">
        <v>953</v>
      </c>
      <c r="D15" s="17" t="s">
        <v>954</v>
      </c>
      <c r="E15" s="65"/>
      <c r="F15" s="65" t="s">
        <v>111</v>
      </c>
      <c r="G15" s="65"/>
      <c r="H15" s="65" t="s">
        <v>111</v>
      </c>
      <c r="I15" s="65"/>
      <c r="J15" s="65"/>
      <c r="K15" s="65"/>
      <c r="L15" s="65">
        <v>50</v>
      </c>
      <c r="M15" s="65" t="s">
        <v>111</v>
      </c>
      <c r="N15" s="65"/>
      <c r="O15" s="65"/>
      <c r="P15" s="65"/>
      <c r="Q15" s="65"/>
      <c r="R15" s="65" t="s">
        <v>111</v>
      </c>
      <c r="S15" s="65"/>
      <c r="T15" s="65">
        <v>50</v>
      </c>
    </row>
    <row r="16" spans="1:22" ht="15" customHeight="1" x14ac:dyDescent="0.25">
      <c r="A16" s="88">
        <v>11</v>
      </c>
      <c r="B16" s="63" t="s">
        <v>941</v>
      </c>
      <c r="C16" s="184" t="s">
        <v>953</v>
      </c>
      <c r="D16" s="184" t="s">
        <v>955</v>
      </c>
      <c r="E16" s="65"/>
      <c r="F16" s="65"/>
      <c r="G16" s="65"/>
      <c r="H16" s="65"/>
      <c r="I16" s="65"/>
      <c r="J16" s="65"/>
      <c r="K16" s="65"/>
      <c r="L16" s="65">
        <v>0</v>
      </c>
      <c r="M16" s="65" t="s">
        <v>111</v>
      </c>
      <c r="N16" s="65"/>
      <c r="O16" s="65"/>
      <c r="P16" s="65"/>
      <c r="Q16" s="65"/>
      <c r="R16" s="65" t="s">
        <v>111</v>
      </c>
      <c r="S16" s="65"/>
      <c r="T16" s="65">
        <v>100</v>
      </c>
    </row>
    <row r="17" spans="1:20" x14ac:dyDescent="0.25">
      <c r="A17" s="88">
        <v>12</v>
      </c>
      <c r="B17" s="63" t="s">
        <v>941</v>
      </c>
      <c r="C17" s="184" t="s">
        <v>953</v>
      </c>
      <c r="D17" s="184" t="s">
        <v>956</v>
      </c>
      <c r="E17" s="65"/>
      <c r="F17" s="65" t="s">
        <v>111</v>
      </c>
      <c r="G17" s="65"/>
      <c r="H17" s="65" t="s">
        <v>111</v>
      </c>
      <c r="I17" s="65"/>
      <c r="J17" s="65"/>
      <c r="K17" s="65"/>
      <c r="L17" s="65">
        <v>50</v>
      </c>
      <c r="M17" s="65" t="s">
        <v>111</v>
      </c>
      <c r="N17" s="65"/>
      <c r="O17" s="65"/>
      <c r="P17" s="65"/>
      <c r="Q17" s="65"/>
      <c r="R17" s="65" t="s">
        <v>111</v>
      </c>
      <c r="S17" s="65"/>
      <c r="T17" s="65">
        <v>50</v>
      </c>
    </row>
    <row r="18" spans="1:20" x14ac:dyDescent="0.25">
      <c r="A18" s="88">
        <v>13</v>
      </c>
      <c r="B18" s="63" t="s">
        <v>941</v>
      </c>
      <c r="C18" s="17" t="s">
        <v>957</v>
      </c>
      <c r="D18" s="17" t="s">
        <v>958</v>
      </c>
      <c r="E18" s="65"/>
      <c r="F18" s="65" t="s">
        <v>111</v>
      </c>
      <c r="G18" s="65"/>
      <c r="H18" s="65" t="s">
        <v>111</v>
      </c>
      <c r="I18" s="65"/>
      <c r="J18" s="65"/>
      <c r="K18" s="65"/>
      <c r="L18" s="65">
        <v>50</v>
      </c>
      <c r="M18" s="65"/>
      <c r="N18" s="65" t="s">
        <v>111</v>
      </c>
      <c r="O18" s="65"/>
      <c r="P18" s="65" t="s">
        <v>111</v>
      </c>
      <c r="Q18" s="65"/>
      <c r="R18" s="65" t="s">
        <v>111</v>
      </c>
      <c r="S18" s="65"/>
      <c r="T18" s="65">
        <v>50</v>
      </c>
    </row>
    <row r="19" spans="1:20" x14ac:dyDescent="0.25">
      <c r="A19" s="88">
        <v>14</v>
      </c>
      <c r="B19" s="63" t="s">
        <v>941</v>
      </c>
      <c r="C19" s="17" t="s">
        <v>957</v>
      </c>
      <c r="D19" s="17" t="s">
        <v>959</v>
      </c>
      <c r="E19" s="65"/>
      <c r="F19" s="65"/>
      <c r="G19" s="65" t="s">
        <v>111</v>
      </c>
      <c r="H19" s="65" t="s">
        <v>111</v>
      </c>
      <c r="I19" s="65"/>
      <c r="J19" s="65"/>
      <c r="K19" s="65"/>
      <c r="L19" s="65">
        <v>50</v>
      </c>
      <c r="M19" s="65"/>
      <c r="N19" s="65" t="s">
        <v>111</v>
      </c>
      <c r="O19" s="65"/>
      <c r="P19" s="65" t="s">
        <v>111</v>
      </c>
      <c r="Q19" s="65"/>
      <c r="R19" s="65"/>
      <c r="S19" s="65"/>
      <c r="T19" s="65">
        <v>50</v>
      </c>
    </row>
    <row r="20" spans="1:20" x14ac:dyDescent="0.25">
      <c r="A20" s="88">
        <v>15</v>
      </c>
      <c r="B20" s="63" t="s">
        <v>941</v>
      </c>
      <c r="C20" s="17" t="s">
        <v>957</v>
      </c>
      <c r="D20" s="17" t="s">
        <v>960</v>
      </c>
      <c r="E20" s="65"/>
      <c r="F20" s="65"/>
      <c r="G20" s="65" t="s">
        <v>111</v>
      </c>
      <c r="H20" s="65" t="s">
        <v>111</v>
      </c>
      <c r="I20" s="65"/>
      <c r="J20" s="65"/>
      <c r="K20" s="65"/>
      <c r="L20" s="65">
        <v>50</v>
      </c>
      <c r="M20" s="65"/>
      <c r="N20" s="65" t="s">
        <v>111</v>
      </c>
      <c r="O20" s="65"/>
      <c r="P20" s="65" t="s">
        <v>111</v>
      </c>
      <c r="Q20" s="65"/>
      <c r="R20" s="65"/>
      <c r="S20" s="65"/>
      <c r="T20" s="65">
        <v>50</v>
      </c>
    </row>
    <row r="21" spans="1:20" x14ac:dyDescent="0.25">
      <c r="A21" s="88">
        <v>16</v>
      </c>
      <c r="B21" s="63" t="s">
        <v>941</v>
      </c>
      <c r="C21" s="184" t="s">
        <v>957</v>
      </c>
      <c r="D21" s="184" t="s">
        <v>961</v>
      </c>
      <c r="E21" s="65"/>
      <c r="F21" s="65"/>
      <c r="G21" s="65" t="s">
        <v>111</v>
      </c>
      <c r="H21" s="65"/>
      <c r="I21" s="65"/>
      <c r="J21" s="65"/>
      <c r="K21" s="65" t="s">
        <v>111</v>
      </c>
      <c r="L21" s="65">
        <v>30</v>
      </c>
      <c r="M21" s="65"/>
      <c r="N21" s="65" t="s">
        <v>111</v>
      </c>
      <c r="O21" s="65"/>
      <c r="P21" s="65" t="s">
        <v>111</v>
      </c>
      <c r="Q21" s="65"/>
      <c r="R21" s="65"/>
      <c r="S21" s="65"/>
      <c r="T21" s="65">
        <v>70</v>
      </c>
    </row>
    <row r="22" spans="1:20" x14ac:dyDescent="0.25">
      <c r="A22" s="88">
        <v>17</v>
      </c>
      <c r="B22" s="63" t="s">
        <v>941</v>
      </c>
      <c r="C22" s="184" t="s">
        <v>957</v>
      </c>
      <c r="D22" s="184" t="s">
        <v>962</v>
      </c>
      <c r="E22" s="65"/>
      <c r="F22" s="65"/>
      <c r="G22" s="65" t="s">
        <v>111</v>
      </c>
      <c r="H22" s="65" t="s">
        <v>111</v>
      </c>
      <c r="I22" s="65"/>
      <c r="J22" s="65"/>
      <c r="K22" s="65"/>
      <c r="L22" s="65">
        <v>50</v>
      </c>
      <c r="M22" s="65" t="s">
        <v>111</v>
      </c>
      <c r="N22" s="65"/>
      <c r="O22" s="65"/>
      <c r="P22" s="65"/>
      <c r="Q22" s="65"/>
      <c r="R22" s="65" t="s">
        <v>111</v>
      </c>
      <c r="S22" s="65"/>
      <c r="T22" s="65">
        <v>50</v>
      </c>
    </row>
    <row r="23" spans="1:20" x14ac:dyDescent="0.25">
      <c r="A23" s="88">
        <v>18</v>
      </c>
      <c r="B23" s="63" t="s">
        <v>941</v>
      </c>
      <c r="C23" s="184" t="s">
        <v>957</v>
      </c>
      <c r="D23" s="184" t="s">
        <v>963</v>
      </c>
      <c r="E23" s="65"/>
      <c r="F23" s="65"/>
      <c r="G23" s="65" t="s">
        <v>111</v>
      </c>
      <c r="H23" s="65" t="s">
        <v>111</v>
      </c>
      <c r="I23" s="65"/>
      <c r="J23" s="65"/>
      <c r="K23" s="65"/>
      <c r="L23" s="65">
        <v>50</v>
      </c>
      <c r="M23" s="65" t="s">
        <v>111</v>
      </c>
      <c r="N23" s="65"/>
      <c r="O23" s="65"/>
      <c r="P23" s="65"/>
      <c r="Q23" s="65"/>
      <c r="R23" s="65" t="s">
        <v>111</v>
      </c>
      <c r="S23" s="65"/>
      <c r="T23" s="65">
        <v>50</v>
      </c>
    </row>
    <row r="24" spans="1:20" x14ac:dyDescent="0.25">
      <c r="A24" s="298" t="s">
        <v>89</v>
      </c>
      <c r="B24" s="277"/>
      <c r="C24" s="277"/>
      <c r="D24" s="277"/>
      <c r="E24" s="123">
        <v>0</v>
      </c>
      <c r="F24" s="124">
        <v>7</v>
      </c>
      <c r="G24" s="123">
        <v>5</v>
      </c>
      <c r="H24" s="124">
        <v>11</v>
      </c>
      <c r="I24" s="123">
        <v>0</v>
      </c>
      <c r="J24" s="124">
        <v>0</v>
      </c>
      <c r="K24" s="123">
        <v>1</v>
      </c>
      <c r="L24" s="123"/>
      <c r="M24" s="123">
        <v>10</v>
      </c>
      <c r="N24" s="124">
        <v>8</v>
      </c>
      <c r="O24" s="123">
        <v>0</v>
      </c>
      <c r="P24" s="124">
        <v>8</v>
      </c>
      <c r="Q24" s="123">
        <v>0</v>
      </c>
      <c r="R24" s="123">
        <v>13</v>
      </c>
      <c r="S24" s="123">
        <v>0</v>
      </c>
      <c r="T24" s="123"/>
    </row>
    <row r="25" spans="1:20" x14ac:dyDescent="0.25">
      <c r="A25" s="319" t="s">
        <v>14</v>
      </c>
      <c r="B25" s="277"/>
      <c r="C25" s="277"/>
      <c r="D25" s="277"/>
      <c r="E25" s="125">
        <f>SUM(E24/18*100)</f>
        <v>0</v>
      </c>
      <c r="F25" s="125">
        <f t="shared" ref="F25:K25" si="0">SUM(F24/18*100)</f>
        <v>38.888888888888893</v>
      </c>
      <c r="G25" s="125">
        <f t="shared" si="0"/>
        <v>27.777777777777779</v>
      </c>
      <c r="H25" s="125">
        <f t="shared" si="0"/>
        <v>61.111111111111114</v>
      </c>
      <c r="I25" s="125">
        <f t="shared" si="0"/>
        <v>0</v>
      </c>
      <c r="J25" s="125">
        <f t="shared" si="0"/>
        <v>0</v>
      </c>
      <c r="K25" s="125">
        <f t="shared" si="0"/>
        <v>5.5555555555555554</v>
      </c>
      <c r="L25" s="126"/>
      <c r="M25" s="125">
        <f t="shared" ref="M25:S25" si="1">SUM(M24/18*100)</f>
        <v>55.555555555555557</v>
      </c>
      <c r="N25" s="125">
        <f t="shared" si="1"/>
        <v>44.444444444444443</v>
      </c>
      <c r="O25" s="125">
        <f t="shared" si="1"/>
        <v>0</v>
      </c>
      <c r="P25" s="125">
        <f t="shared" si="1"/>
        <v>44.444444444444443</v>
      </c>
      <c r="Q25" s="125">
        <f t="shared" si="1"/>
        <v>0</v>
      </c>
      <c r="R25" s="125">
        <f t="shared" si="1"/>
        <v>72.222222222222214</v>
      </c>
      <c r="S25" s="125">
        <f t="shared" si="1"/>
        <v>0</v>
      </c>
      <c r="T25" s="126"/>
    </row>
    <row r="26" spans="1:20" x14ac:dyDescent="0.25">
      <c r="A26" s="298" t="s">
        <v>90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127">
        <f>AVERAGE(L6:L23)</f>
        <v>32.222222222222221</v>
      </c>
      <c r="M26" s="298"/>
      <c r="N26" s="298"/>
      <c r="O26" s="298"/>
      <c r="P26" s="298"/>
      <c r="Q26" s="298"/>
      <c r="R26" s="298"/>
      <c r="S26" s="298"/>
      <c r="T26" s="127">
        <f>AVERAGE(T6:T23)</f>
        <v>67.777777777777771</v>
      </c>
    </row>
    <row r="27" spans="1:20" x14ac:dyDescent="0.25">
      <c r="A27" s="212"/>
      <c r="B27" s="212"/>
      <c r="C27" s="212"/>
      <c r="D27" s="213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</row>
    <row r="28" spans="1:20" x14ac:dyDescent="0.25">
      <c r="A28" s="212"/>
      <c r="B28" s="212"/>
      <c r="C28" s="212"/>
      <c r="D28" s="213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</row>
    <row r="29" spans="1:20" x14ac:dyDescent="0.25">
      <c r="A29" s="212"/>
      <c r="B29" s="212"/>
      <c r="C29" s="212"/>
      <c r="D29" s="213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</row>
    <row r="30" spans="1:20" x14ac:dyDescent="0.25">
      <c r="A30" s="212"/>
      <c r="B30" s="212"/>
      <c r="C30" s="212"/>
      <c r="D30" s="213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</row>
    <row r="31" spans="1:20" x14ac:dyDescent="0.25">
      <c r="A31" s="212"/>
      <c r="B31" s="212"/>
      <c r="C31" s="212"/>
      <c r="D31" s="213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</row>
    <row r="32" spans="1:20" x14ac:dyDescent="0.25">
      <c r="A32" s="212"/>
      <c r="B32" s="212"/>
      <c r="C32" s="212"/>
      <c r="D32" s="213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</row>
    <row r="33" spans="1:22" ht="15" customHeight="1" x14ac:dyDescent="0.25">
      <c r="A33" s="212"/>
      <c r="B33" s="212"/>
      <c r="C33" s="212"/>
      <c r="D33" s="213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</row>
    <row r="34" spans="1:22" ht="15" customHeight="1" x14ac:dyDescent="0.25">
      <c r="A34" s="212"/>
      <c r="B34" s="212"/>
      <c r="C34" s="212"/>
      <c r="D34" s="213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</row>
    <row r="35" spans="1:22" ht="15" customHeight="1" x14ac:dyDescent="0.25">
      <c r="A35" s="212"/>
      <c r="B35" s="212"/>
      <c r="C35" s="212"/>
      <c r="D35" s="213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69"/>
      <c r="V35" s="69"/>
    </row>
    <row r="36" spans="1:22" ht="15" customHeight="1" x14ac:dyDescent="0.25">
      <c r="A36" s="212"/>
      <c r="B36" s="212"/>
      <c r="C36" s="212"/>
      <c r="D36" s="213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</row>
    <row r="37" spans="1:22" ht="15" customHeight="1" x14ac:dyDescent="0.25">
      <c r="A37" s="212"/>
      <c r="B37" s="212"/>
      <c r="C37" s="212"/>
      <c r="D37" s="213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</row>
    <row r="38" spans="1:22" ht="15" customHeight="1" x14ac:dyDescent="0.25">
      <c r="A38" s="212"/>
      <c r="B38" s="212"/>
      <c r="C38" s="212"/>
      <c r="D38" s="213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69"/>
      <c r="V38" s="69"/>
    </row>
    <row r="39" spans="1:22" ht="15" customHeight="1" x14ac:dyDescent="0.25">
      <c r="A39" s="212"/>
      <c r="B39" s="212"/>
      <c r="C39" s="212"/>
      <c r="D39" s="213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69"/>
      <c r="V39" s="69"/>
    </row>
    <row r="40" spans="1:22" ht="15" customHeight="1" x14ac:dyDescent="0.25">
      <c r="A40" s="212"/>
      <c r="B40" s="212"/>
      <c r="C40" s="212"/>
      <c r="D40" s="213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</row>
    <row r="41" spans="1:22" ht="15" customHeight="1" x14ac:dyDescent="0.25">
      <c r="A41" s="212"/>
      <c r="B41" s="212"/>
      <c r="C41" s="212"/>
      <c r="D41" s="213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</row>
    <row r="42" spans="1:22" ht="15" customHeight="1" x14ac:dyDescent="0.25">
      <c r="A42" s="212"/>
      <c r="B42" s="212"/>
      <c r="C42" s="212"/>
      <c r="D42" s="213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</row>
    <row r="43" spans="1:22" ht="15" customHeight="1" x14ac:dyDescent="0.25">
      <c r="A43" s="212"/>
      <c r="B43" s="212"/>
      <c r="C43" s="212"/>
      <c r="D43" s="213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</row>
    <row r="44" spans="1:22" ht="15" customHeight="1" x14ac:dyDescent="0.25">
      <c r="A44" s="212"/>
      <c r="B44" s="212"/>
      <c r="C44" s="212"/>
      <c r="D44" s="213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</row>
    <row r="45" spans="1:22" ht="15" customHeight="1" x14ac:dyDescent="0.25">
      <c r="A45" s="212"/>
      <c r="B45" s="212"/>
      <c r="C45" s="212"/>
      <c r="D45" s="213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</row>
    <row r="46" spans="1:22" ht="15" customHeight="1" x14ac:dyDescent="0.25">
      <c r="A46" s="212"/>
      <c r="B46" s="212"/>
      <c r="C46" s="212"/>
      <c r="D46" s="213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</row>
    <row r="47" spans="1:22" ht="15" customHeight="1" x14ac:dyDescent="0.25">
      <c r="A47" s="212"/>
      <c r="B47" s="212"/>
      <c r="C47" s="212"/>
      <c r="D47" s="213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</row>
    <row r="48" spans="1:22" ht="15" customHeight="1" x14ac:dyDescent="0.25">
      <c r="A48" s="212"/>
      <c r="B48" s="212"/>
      <c r="C48" s="212"/>
      <c r="D48" s="213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</row>
    <row r="49" spans="1:20" x14ac:dyDescent="0.25">
      <c r="A49" s="212"/>
      <c r="B49" s="212"/>
      <c r="C49" s="212"/>
      <c r="D49" s="213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</row>
    <row r="50" spans="1:20" x14ac:dyDescent="0.25">
      <c r="A50" s="212"/>
      <c r="B50" s="212"/>
      <c r="C50" s="212"/>
      <c r="D50" s="213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</row>
    <row r="51" spans="1:20" x14ac:dyDescent="0.25">
      <c r="A51" s="212"/>
      <c r="B51" s="212"/>
      <c r="C51" s="212"/>
      <c r="D51" s="215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</row>
    <row r="52" spans="1:20" x14ac:dyDescent="0.25">
      <c r="A52" s="212"/>
      <c r="B52" s="212"/>
      <c r="C52" s="212"/>
      <c r="D52" s="215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</row>
    <row r="53" spans="1:20" x14ac:dyDescent="0.25">
      <c r="A53" s="212"/>
      <c r="B53" s="212"/>
      <c r="C53" s="212"/>
      <c r="D53" s="215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</row>
    <row r="54" spans="1:20" x14ac:dyDescent="0.25">
      <c r="A54" s="212"/>
      <c r="B54" s="212"/>
      <c r="C54" s="212"/>
      <c r="D54" s="215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</row>
    <row r="55" spans="1:20" x14ac:dyDescent="0.25">
      <c r="A55" s="212"/>
      <c r="B55" s="212"/>
      <c r="C55" s="212"/>
      <c r="D55" s="215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</row>
    <row r="56" spans="1:20" x14ac:dyDescent="0.25">
      <c r="A56" s="212"/>
      <c r="B56" s="216"/>
      <c r="C56" s="216"/>
      <c r="D56" s="213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</row>
    <row r="57" spans="1:20" x14ac:dyDescent="0.25">
      <c r="A57" s="212"/>
      <c r="B57" s="216"/>
      <c r="C57" s="216"/>
      <c r="D57" s="213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</row>
    <row r="58" spans="1:20" x14ac:dyDescent="0.25">
      <c r="A58" s="212"/>
      <c r="B58" s="216"/>
      <c r="C58" s="216"/>
      <c r="D58" s="213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</row>
    <row r="59" spans="1:20" x14ac:dyDescent="0.25">
      <c r="A59" s="212"/>
      <c r="B59" s="216"/>
      <c r="C59" s="216"/>
      <c r="D59" s="213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</row>
    <row r="60" spans="1:20" x14ac:dyDescent="0.25">
      <c r="A60" s="212"/>
      <c r="B60" s="216"/>
      <c r="C60" s="216"/>
      <c r="D60" s="213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</row>
    <row r="61" spans="1:20" x14ac:dyDescent="0.25">
      <c r="A61" s="212"/>
      <c r="B61" s="216"/>
      <c r="C61" s="216"/>
      <c r="D61" s="213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</row>
    <row r="62" spans="1:20" x14ac:dyDescent="0.25">
      <c r="A62" s="212"/>
      <c r="B62" s="216"/>
      <c r="C62" s="216"/>
      <c r="D62" s="213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</row>
    <row r="63" spans="1:20" x14ac:dyDescent="0.25">
      <c r="A63" s="212"/>
      <c r="B63" s="216"/>
      <c r="C63" s="216"/>
      <c r="D63" s="213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</row>
    <row r="64" spans="1:20" x14ac:dyDescent="0.25">
      <c r="A64" s="212"/>
      <c r="B64" s="216"/>
      <c r="C64" s="216"/>
      <c r="D64" s="213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</row>
    <row r="65" spans="1:20" x14ac:dyDescent="0.25">
      <c r="A65" s="212"/>
      <c r="B65" s="216"/>
      <c r="C65" s="216"/>
      <c r="D65" s="213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</row>
    <row r="66" spans="1:20" x14ac:dyDescent="0.25">
      <c r="A66" s="212"/>
      <c r="B66" s="216"/>
      <c r="C66" s="216"/>
      <c r="D66" s="213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</row>
    <row r="67" spans="1:20" x14ac:dyDescent="0.25">
      <c r="A67" s="212"/>
      <c r="B67" s="212"/>
      <c r="C67" s="216"/>
      <c r="D67" s="213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</row>
    <row r="68" spans="1:20" x14ac:dyDescent="0.25">
      <c r="A68" s="212"/>
      <c r="B68" s="212"/>
      <c r="C68" s="216"/>
      <c r="D68" s="213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</row>
    <row r="69" spans="1:20" x14ac:dyDescent="0.25">
      <c r="A69" s="212"/>
      <c r="B69" s="212"/>
      <c r="C69" s="216"/>
      <c r="D69" s="213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</row>
    <row r="70" spans="1:20" x14ac:dyDescent="0.25">
      <c r="A70" s="212"/>
      <c r="B70" s="212"/>
      <c r="C70" s="216"/>
      <c r="D70" s="213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</row>
    <row r="71" spans="1:20" x14ac:dyDescent="0.25">
      <c r="A71" s="212"/>
      <c r="B71" s="212"/>
      <c r="C71" s="216"/>
      <c r="D71" s="213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</row>
    <row r="72" spans="1:20" x14ac:dyDescent="0.25">
      <c r="A72" s="212"/>
      <c r="B72" s="212"/>
      <c r="C72" s="216"/>
      <c r="D72" s="213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</row>
    <row r="73" spans="1:20" x14ac:dyDescent="0.25">
      <c r="A73" s="212"/>
      <c r="B73" s="216"/>
      <c r="C73" s="216"/>
      <c r="D73" s="215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</row>
    <row r="74" spans="1:20" x14ac:dyDescent="0.25">
      <c r="A74" s="212"/>
      <c r="B74" s="216"/>
      <c r="C74" s="216"/>
      <c r="D74" s="215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</row>
    <row r="75" spans="1:20" x14ac:dyDescent="0.25">
      <c r="A75" s="212"/>
      <c r="B75" s="216"/>
      <c r="C75" s="216"/>
      <c r="D75" s="215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</row>
    <row r="76" spans="1:20" x14ac:dyDescent="0.25">
      <c r="A76" s="212"/>
      <c r="B76" s="216"/>
      <c r="C76" s="216"/>
      <c r="D76" s="215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</row>
    <row r="77" spans="1:20" x14ac:dyDescent="0.25">
      <c r="A77" s="212"/>
      <c r="B77" s="216"/>
      <c r="C77" s="216"/>
      <c r="D77" s="215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</row>
    <row r="78" spans="1:20" x14ac:dyDescent="0.25">
      <c r="A78" s="212"/>
      <c r="B78" s="216"/>
      <c r="C78" s="216"/>
      <c r="D78" s="215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</row>
    <row r="79" spans="1:20" x14ac:dyDescent="0.25">
      <c r="A79" s="212"/>
      <c r="B79" s="216"/>
      <c r="C79" s="216"/>
      <c r="D79" s="215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</row>
    <row r="80" spans="1:20" x14ac:dyDescent="0.25">
      <c r="A80" s="212"/>
      <c r="B80" s="212"/>
      <c r="C80" s="212"/>
      <c r="D80" s="213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</row>
    <row r="81" spans="1:20" x14ac:dyDescent="0.25">
      <c r="A81" s="212"/>
      <c r="B81" s="212"/>
      <c r="C81" s="212"/>
      <c r="D81" s="213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4"/>
    </row>
    <row r="82" spans="1:20" x14ac:dyDescent="0.25">
      <c r="A82" s="212"/>
      <c r="B82" s="212"/>
      <c r="C82" s="212"/>
      <c r="D82" s="213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</row>
    <row r="83" spans="1:20" x14ac:dyDescent="0.25">
      <c r="A83" s="212"/>
      <c r="B83" s="212"/>
      <c r="C83" s="212"/>
      <c r="D83" s="213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</row>
    <row r="84" spans="1:20" x14ac:dyDescent="0.25">
      <c r="A84" s="212"/>
      <c r="B84" s="212"/>
      <c r="C84" s="212"/>
      <c r="D84" s="213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</row>
    <row r="85" spans="1:20" x14ac:dyDescent="0.25">
      <c r="A85" s="212"/>
      <c r="B85" s="212"/>
      <c r="C85" s="212"/>
      <c r="D85" s="213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</row>
    <row r="86" spans="1:20" x14ac:dyDescent="0.25">
      <c r="A86" s="212"/>
      <c r="B86" s="212"/>
      <c r="C86" s="212"/>
      <c r="D86" s="213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</row>
    <row r="87" spans="1:20" x14ac:dyDescent="0.25">
      <c r="A87" s="212"/>
      <c r="B87" s="212"/>
      <c r="C87" s="212"/>
      <c r="D87" s="213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</row>
    <row r="88" spans="1:20" x14ac:dyDescent="0.25">
      <c r="A88" s="212"/>
      <c r="B88" s="212"/>
      <c r="C88" s="212"/>
      <c r="D88" s="213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</row>
    <row r="89" spans="1:20" x14ac:dyDescent="0.25">
      <c r="A89" s="212"/>
      <c r="B89" s="212"/>
      <c r="C89" s="212"/>
      <c r="D89" s="213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214"/>
      <c r="T89" s="214"/>
    </row>
    <row r="90" spans="1:20" x14ac:dyDescent="0.25">
      <c r="A90" s="212"/>
      <c r="B90" s="212"/>
      <c r="C90" s="212"/>
      <c r="D90" s="213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</row>
    <row r="91" spans="1:20" x14ac:dyDescent="0.25">
      <c r="A91" s="212"/>
      <c r="B91" s="212"/>
      <c r="C91" s="212"/>
      <c r="D91" s="213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14"/>
    </row>
    <row r="92" spans="1:20" x14ac:dyDescent="0.25">
      <c r="A92" s="212"/>
      <c r="B92" s="212"/>
      <c r="C92" s="212"/>
      <c r="D92" s="213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</row>
    <row r="93" spans="1:20" x14ac:dyDescent="0.25">
      <c r="A93" s="212"/>
      <c r="B93" s="212"/>
      <c r="C93" s="212"/>
      <c r="D93" s="213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14"/>
    </row>
    <row r="94" spans="1:20" x14ac:dyDescent="0.25">
      <c r="A94" s="212"/>
      <c r="B94" s="212"/>
      <c r="C94" s="212"/>
      <c r="D94" s="213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</row>
    <row r="95" spans="1:20" x14ac:dyDescent="0.25">
      <c r="A95" s="212"/>
      <c r="B95" s="212"/>
      <c r="C95" s="212"/>
      <c r="D95" s="213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</row>
    <row r="96" spans="1:20" x14ac:dyDescent="0.25">
      <c r="A96" s="212"/>
      <c r="B96" s="212"/>
      <c r="C96" s="212"/>
      <c r="D96" s="213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</row>
    <row r="97" spans="1:22" ht="15" customHeight="1" x14ac:dyDescent="0.25">
      <c r="A97" s="212"/>
      <c r="B97" s="212"/>
      <c r="C97" s="212"/>
      <c r="D97" s="213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14"/>
    </row>
    <row r="98" spans="1:22" ht="15" customHeight="1" x14ac:dyDescent="0.25">
      <c r="A98" s="212"/>
      <c r="B98" s="212"/>
      <c r="C98" s="212"/>
      <c r="D98" s="213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14"/>
    </row>
    <row r="99" spans="1:22" ht="15" customHeight="1" x14ac:dyDescent="0.25">
      <c r="A99" s="212"/>
      <c r="B99" s="212"/>
      <c r="C99" s="212"/>
      <c r="D99" s="213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4"/>
    </row>
    <row r="100" spans="1:22" ht="15" customHeight="1" x14ac:dyDescent="0.25">
      <c r="A100" s="212"/>
      <c r="B100" s="212"/>
      <c r="C100" s="212"/>
      <c r="D100" s="213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</row>
    <row r="101" spans="1:22" ht="15" customHeight="1" x14ac:dyDescent="0.25">
      <c r="A101" s="212"/>
      <c r="B101" s="212"/>
      <c r="C101" s="212"/>
      <c r="D101" s="213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  <c r="S101" s="214"/>
      <c r="T101" s="214"/>
    </row>
    <row r="102" spans="1:22" ht="15" customHeight="1" x14ac:dyDescent="0.25">
      <c r="A102" s="212"/>
      <c r="B102" s="217"/>
      <c r="C102" s="212"/>
      <c r="D102" s="213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8"/>
    </row>
    <row r="103" spans="1:22" ht="15" customHeight="1" x14ac:dyDescent="0.25">
      <c r="A103" s="212"/>
      <c r="B103" s="217"/>
      <c r="C103" s="212"/>
      <c r="D103" s="213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18"/>
    </row>
    <row r="104" spans="1:22" ht="15" customHeight="1" x14ac:dyDescent="0.25">
      <c r="A104" s="212"/>
      <c r="B104" s="212"/>
      <c r="C104" s="212"/>
      <c r="D104" s="213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</row>
    <row r="105" spans="1:22" ht="15" customHeight="1" x14ac:dyDescent="0.25">
      <c r="A105" s="212"/>
      <c r="B105" s="212"/>
      <c r="C105" s="212"/>
      <c r="D105" s="213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69"/>
      <c r="V105" s="69"/>
    </row>
    <row r="106" spans="1:22" ht="15" customHeight="1" x14ac:dyDescent="0.25">
      <c r="A106" s="212"/>
      <c r="B106" s="212"/>
      <c r="C106" s="212"/>
      <c r="D106" s="213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69"/>
      <c r="V106" s="69"/>
    </row>
    <row r="107" spans="1:22" ht="15" customHeight="1" x14ac:dyDescent="0.25">
      <c r="A107" s="212"/>
      <c r="B107" s="212"/>
      <c r="C107" s="212"/>
      <c r="D107" s="213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</row>
    <row r="108" spans="1:22" ht="15" customHeight="1" x14ac:dyDescent="0.25">
      <c r="A108" s="212"/>
      <c r="B108" s="212"/>
      <c r="C108" s="212"/>
      <c r="D108" s="213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  <c r="S108" s="214"/>
      <c r="T108" s="214"/>
    </row>
    <row r="109" spans="1:22" ht="15" customHeight="1" x14ac:dyDescent="0.25">
      <c r="A109" s="212"/>
      <c r="B109" s="212"/>
      <c r="C109" s="212"/>
      <c r="D109" s="213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  <c r="R109" s="214"/>
      <c r="S109" s="214"/>
      <c r="T109" s="214"/>
    </row>
    <row r="110" spans="1:22" ht="15" customHeight="1" x14ac:dyDescent="0.25">
      <c r="A110" s="212"/>
      <c r="B110" s="212"/>
      <c r="C110" s="212"/>
      <c r="D110" s="213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69"/>
      <c r="V110" s="69"/>
    </row>
    <row r="111" spans="1:22" ht="15" customHeight="1" x14ac:dyDescent="0.25">
      <c r="A111" s="212"/>
      <c r="B111" s="212"/>
      <c r="C111" s="212"/>
      <c r="D111" s="213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</row>
    <row r="112" spans="1:22" ht="15" customHeight="1" x14ac:dyDescent="0.25">
      <c r="A112" s="212"/>
      <c r="B112" s="212"/>
      <c r="C112" s="212"/>
      <c r="D112" s="213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</row>
    <row r="113" spans="1:20" x14ac:dyDescent="0.25">
      <c r="A113" s="212"/>
      <c r="B113" s="212"/>
      <c r="C113" s="212"/>
      <c r="D113" s="213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</row>
    <row r="114" spans="1:20" x14ac:dyDescent="0.25">
      <c r="A114" s="212"/>
      <c r="B114" s="212"/>
      <c r="C114" s="212"/>
      <c r="D114" s="213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</row>
    <row r="115" spans="1:20" x14ac:dyDescent="0.25">
      <c r="A115" s="212"/>
      <c r="B115" s="212"/>
      <c r="C115" s="212"/>
      <c r="D115" s="213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14"/>
    </row>
    <row r="116" spans="1:20" x14ac:dyDescent="0.25">
      <c r="A116" s="212"/>
      <c r="B116" s="212"/>
      <c r="C116" s="212"/>
      <c r="D116" s="213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</row>
    <row r="117" spans="1:20" x14ac:dyDescent="0.25">
      <c r="A117" s="212"/>
      <c r="B117" s="212"/>
      <c r="C117" s="212"/>
      <c r="D117" s="213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</row>
    <row r="118" spans="1:20" x14ac:dyDescent="0.25">
      <c r="A118" s="212"/>
      <c r="B118" s="212"/>
      <c r="C118" s="212"/>
      <c r="D118" s="213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  <c r="S118" s="214"/>
      <c r="T118" s="214"/>
    </row>
    <row r="119" spans="1:20" x14ac:dyDescent="0.25">
      <c r="A119" s="212"/>
      <c r="B119" s="212"/>
      <c r="C119" s="212"/>
      <c r="D119" s="213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  <c r="T119" s="214"/>
    </row>
    <row r="120" spans="1:20" x14ac:dyDescent="0.25">
      <c r="A120" s="212"/>
      <c r="B120" s="212"/>
      <c r="C120" s="212"/>
      <c r="D120" s="213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  <c r="R120" s="214"/>
      <c r="S120" s="214"/>
      <c r="T120" s="214"/>
    </row>
    <row r="121" spans="1:20" x14ac:dyDescent="0.25">
      <c r="A121" s="212"/>
      <c r="B121" s="217"/>
      <c r="C121" s="212"/>
      <c r="D121" s="213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214"/>
      <c r="T121" s="218"/>
    </row>
    <row r="122" spans="1:20" x14ac:dyDescent="0.25">
      <c r="A122" s="212"/>
      <c r="B122" s="212"/>
      <c r="C122" s="212"/>
      <c r="D122" s="213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  <c r="S122" s="214"/>
      <c r="T122" s="214"/>
    </row>
    <row r="123" spans="1:20" s="76" customFormat="1" x14ac:dyDescent="0.25">
      <c r="A123" s="217"/>
      <c r="B123" s="217"/>
      <c r="C123" s="217"/>
      <c r="D123" s="219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</row>
    <row r="124" spans="1:20" x14ac:dyDescent="0.25">
      <c r="A124" s="212"/>
      <c r="B124" s="212"/>
      <c r="C124" s="212"/>
      <c r="D124" s="213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  <c r="R124" s="214"/>
      <c r="S124" s="214"/>
      <c r="T124" s="214"/>
    </row>
    <row r="125" spans="1:20" x14ac:dyDescent="0.25">
      <c r="A125" s="212"/>
      <c r="B125" s="212"/>
      <c r="C125" s="212"/>
      <c r="D125" s="213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  <c r="T125" s="214"/>
    </row>
    <row r="126" spans="1:20" x14ac:dyDescent="0.25">
      <c r="A126" s="212"/>
      <c r="B126" s="212"/>
      <c r="C126" s="212"/>
      <c r="D126" s="213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  <c r="S126" s="214"/>
      <c r="T126" s="214"/>
    </row>
    <row r="127" spans="1:20" x14ac:dyDescent="0.25">
      <c r="A127" s="212"/>
      <c r="B127" s="212"/>
      <c r="C127" s="212"/>
      <c r="D127" s="213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  <c r="S127" s="214"/>
      <c r="T127" s="214"/>
    </row>
    <row r="128" spans="1:20" x14ac:dyDescent="0.25">
      <c r="A128" s="212"/>
      <c r="B128" s="212"/>
      <c r="C128" s="212"/>
      <c r="D128" s="213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14"/>
    </row>
    <row r="129" spans="1:20" x14ac:dyDescent="0.25">
      <c r="A129" s="212"/>
      <c r="B129" s="212"/>
      <c r="C129" s="212"/>
      <c r="D129" s="213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  <c r="R129" s="214"/>
      <c r="S129" s="214"/>
      <c r="T129" s="214"/>
    </row>
    <row r="130" spans="1:20" x14ac:dyDescent="0.25">
      <c r="A130" s="212"/>
      <c r="B130" s="212"/>
      <c r="C130" s="212"/>
      <c r="D130" s="213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  <c r="R130" s="214"/>
      <c r="S130" s="214"/>
      <c r="T130" s="214"/>
    </row>
    <row r="131" spans="1:20" x14ac:dyDescent="0.25">
      <c r="A131" s="212"/>
      <c r="B131" s="212"/>
      <c r="C131" s="212"/>
      <c r="D131" s="213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  <c r="R131" s="214"/>
      <c r="S131" s="214"/>
      <c r="T131" s="214"/>
    </row>
    <row r="132" spans="1:20" x14ac:dyDescent="0.25">
      <c r="A132" s="212"/>
      <c r="B132" s="212"/>
      <c r="C132" s="212"/>
      <c r="D132" s="213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  <c r="R132" s="214"/>
      <c r="S132" s="214"/>
      <c r="T132" s="214"/>
    </row>
    <row r="133" spans="1:20" x14ac:dyDescent="0.25">
      <c r="A133" s="212"/>
      <c r="B133" s="216"/>
      <c r="C133" s="216"/>
      <c r="D133" s="213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  <c r="R133" s="214"/>
      <c r="S133" s="214"/>
      <c r="T133" s="214"/>
    </row>
    <row r="134" spans="1:20" x14ac:dyDescent="0.25">
      <c r="A134" s="212"/>
      <c r="B134" s="216"/>
      <c r="C134" s="216"/>
      <c r="D134" s="213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  <c r="R134" s="214"/>
      <c r="S134" s="214"/>
      <c r="T134" s="214"/>
    </row>
    <row r="135" spans="1:20" x14ac:dyDescent="0.25">
      <c r="A135" s="212"/>
      <c r="B135" s="216"/>
      <c r="C135" s="216"/>
      <c r="D135" s="213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  <c r="R135" s="214"/>
      <c r="S135" s="214"/>
      <c r="T135" s="214"/>
    </row>
    <row r="136" spans="1:20" x14ac:dyDescent="0.25">
      <c r="A136" s="212"/>
      <c r="B136" s="216"/>
      <c r="C136" s="216"/>
      <c r="D136" s="213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  <c r="R136" s="214"/>
      <c r="S136" s="214"/>
      <c r="T136" s="214"/>
    </row>
    <row r="137" spans="1:20" x14ac:dyDescent="0.25">
      <c r="A137" s="212"/>
      <c r="B137" s="216"/>
      <c r="C137" s="216"/>
      <c r="D137" s="213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  <c r="R137" s="214"/>
      <c r="S137" s="214"/>
      <c r="T137" s="214"/>
    </row>
    <row r="138" spans="1:20" x14ac:dyDescent="0.25">
      <c r="A138" s="212"/>
      <c r="B138" s="216"/>
      <c r="C138" s="216"/>
      <c r="D138" s="213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  <c r="R138" s="214"/>
      <c r="S138" s="214"/>
      <c r="T138" s="214"/>
    </row>
    <row r="139" spans="1:20" x14ac:dyDescent="0.25">
      <c r="A139" s="212"/>
      <c r="B139" s="216"/>
      <c r="C139" s="216"/>
      <c r="D139" s="213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  <c r="R139" s="214"/>
      <c r="S139" s="214"/>
      <c r="T139" s="214"/>
    </row>
    <row r="140" spans="1:20" x14ac:dyDescent="0.25">
      <c r="A140" s="212"/>
      <c r="B140" s="216"/>
      <c r="C140" s="216"/>
      <c r="D140" s="213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  <c r="S140" s="214"/>
      <c r="T140" s="214"/>
    </row>
    <row r="141" spans="1:20" x14ac:dyDescent="0.25">
      <c r="A141" s="212"/>
      <c r="B141" s="216"/>
      <c r="C141" s="216"/>
      <c r="D141" s="213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  <c r="R141" s="214"/>
      <c r="S141" s="214"/>
      <c r="T141" s="214"/>
    </row>
    <row r="142" spans="1:20" x14ac:dyDescent="0.25">
      <c r="A142" s="212"/>
      <c r="B142" s="216"/>
      <c r="C142" s="216"/>
      <c r="D142" s="213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  <c r="R142" s="214"/>
      <c r="S142" s="214"/>
      <c r="T142" s="214"/>
    </row>
    <row r="143" spans="1:20" x14ac:dyDescent="0.25">
      <c r="A143" s="212"/>
      <c r="B143" s="216"/>
      <c r="C143" s="216"/>
      <c r="D143" s="213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  <c r="R143" s="214"/>
      <c r="S143" s="214"/>
      <c r="T143" s="214"/>
    </row>
    <row r="144" spans="1:20" x14ac:dyDescent="0.25">
      <c r="A144" s="212"/>
      <c r="B144" s="216"/>
      <c r="C144" s="216"/>
      <c r="D144" s="213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  <c r="R144" s="214"/>
      <c r="S144" s="214"/>
      <c r="T144" s="214"/>
    </row>
    <row r="145" spans="1:20" x14ac:dyDescent="0.25">
      <c r="A145" s="212"/>
      <c r="B145" s="216"/>
      <c r="C145" s="216"/>
      <c r="D145" s="213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  <c r="R145" s="214"/>
      <c r="S145" s="214"/>
      <c r="T145" s="214"/>
    </row>
    <row r="146" spans="1:20" x14ac:dyDescent="0.25">
      <c r="A146" s="212"/>
      <c r="B146" s="216"/>
      <c r="C146" s="216"/>
      <c r="D146" s="213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  <c r="R146" s="214"/>
      <c r="S146" s="214"/>
      <c r="T146" s="214"/>
    </row>
    <row r="147" spans="1:20" x14ac:dyDescent="0.25">
      <c r="A147" s="212"/>
      <c r="B147" s="216"/>
      <c r="C147" s="216"/>
      <c r="D147" s="213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  <c r="R147" s="214"/>
      <c r="S147" s="214"/>
      <c r="T147" s="214"/>
    </row>
    <row r="148" spans="1:20" x14ac:dyDescent="0.25">
      <c r="A148" s="212"/>
      <c r="B148" s="216"/>
      <c r="C148" s="216"/>
      <c r="D148" s="213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  <c r="R148" s="214"/>
      <c r="S148" s="214"/>
      <c r="T148" s="214"/>
    </row>
    <row r="149" spans="1:20" x14ac:dyDescent="0.25">
      <c r="A149" s="212"/>
      <c r="B149" s="216"/>
      <c r="C149" s="216"/>
      <c r="D149" s="213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  <c r="R149" s="214"/>
      <c r="S149" s="214"/>
      <c r="T149" s="218"/>
    </row>
    <row r="150" spans="1:20" x14ac:dyDescent="0.25">
      <c r="A150" s="212"/>
      <c r="B150" s="217"/>
      <c r="C150" s="217"/>
      <c r="D150" s="219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</row>
    <row r="151" spans="1:20" x14ac:dyDescent="0.25">
      <c r="A151" s="212"/>
      <c r="B151" s="217"/>
      <c r="C151" s="217"/>
      <c r="D151" s="219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18"/>
    </row>
    <row r="152" spans="1:20" x14ac:dyDescent="0.25">
      <c r="A152" s="212"/>
      <c r="B152" s="217"/>
      <c r="C152" s="217"/>
      <c r="D152" s="219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18"/>
    </row>
    <row r="153" spans="1:20" x14ac:dyDescent="0.25">
      <c r="A153" s="212"/>
      <c r="B153" s="217"/>
      <c r="C153" s="217"/>
      <c r="D153" s="219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</row>
    <row r="154" spans="1:20" x14ac:dyDescent="0.25">
      <c r="A154" s="212"/>
      <c r="B154" s="217"/>
      <c r="C154" s="217"/>
      <c r="D154" s="219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218"/>
    </row>
    <row r="155" spans="1:20" x14ac:dyDescent="0.25">
      <c r="A155" s="212"/>
      <c r="B155" s="217"/>
      <c r="C155" s="217"/>
      <c r="D155" s="219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8"/>
    </row>
    <row r="156" spans="1:20" x14ac:dyDescent="0.25">
      <c r="A156" s="212"/>
      <c r="B156" s="217"/>
      <c r="C156" s="217"/>
      <c r="D156" s="219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218"/>
    </row>
    <row r="157" spans="1:20" x14ac:dyDescent="0.25">
      <c r="A157" s="212"/>
      <c r="B157" s="217"/>
      <c r="C157" s="217"/>
      <c r="D157" s="219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218"/>
    </row>
    <row r="158" spans="1:20" x14ac:dyDescent="0.25">
      <c r="A158" s="212"/>
      <c r="B158" s="217"/>
      <c r="C158" s="217"/>
      <c r="D158" s="219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218"/>
    </row>
    <row r="159" spans="1:20" x14ac:dyDescent="0.25">
      <c r="A159" s="212"/>
      <c r="B159" s="217"/>
      <c r="C159" s="217"/>
      <c r="D159" s="219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8"/>
    </row>
    <row r="160" spans="1:20" x14ac:dyDescent="0.25">
      <c r="A160" s="212"/>
      <c r="B160" s="217"/>
      <c r="C160" s="217"/>
      <c r="D160" s="219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</row>
    <row r="161" spans="1:20" x14ac:dyDescent="0.25">
      <c r="A161" s="212"/>
      <c r="B161" s="217"/>
      <c r="C161" s="217"/>
      <c r="D161" s="219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218"/>
    </row>
    <row r="162" spans="1:20" x14ac:dyDescent="0.25">
      <c r="A162" s="212"/>
      <c r="B162" s="217"/>
      <c r="C162" s="217"/>
      <c r="D162" s="219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218"/>
    </row>
    <row r="163" spans="1:20" x14ac:dyDescent="0.25">
      <c r="A163" s="212"/>
      <c r="B163" s="217"/>
      <c r="C163" s="217"/>
      <c r="D163" s="219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218"/>
    </row>
    <row r="164" spans="1:20" x14ac:dyDescent="0.25">
      <c r="A164" s="212"/>
      <c r="B164" s="217"/>
      <c r="C164" s="217"/>
      <c r="D164" s="219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</row>
    <row r="165" spans="1:20" x14ac:dyDescent="0.25">
      <c r="A165" s="212"/>
      <c r="B165" s="212"/>
      <c r="C165" s="212"/>
      <c r="D165" s="213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  <c r="R165" s="214"/>
      <c r="S165" s="214"/>
      <c r="T165" s="214"/>
    </row>
    <row r="166" spans="1:20" x14ac:dyDescent="0.25">
      <c r="A166" s="212"/>
      <c r="B166" s="212"/>
      <c r="C166" s="212"/>
      <c r="D166" s="213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  <c r="R166" s="214"/>
      <c r="S166" s="214"/>
      <c r="T166" s="214"/>
    </row>
    <row r="167" spans="1:20" x14ac:dyDescent="0.25">
      <c r="A167" s="212"/>
      <c r="B167" s="212"/>
      <c r="C167" s="212"/>
      <c r="D167" s="213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  <c r="R167" s="214"/>
      <c r="S167" s="214"/>
      <c r="T167" s="214"/>
    </row>
    <row r="168" spans="1:20" x14ac:dyDescent="0.25">
      <c r="A168" s="212"/>
      <c r="B168" s="212"/>
      <c r="C168" s="212"/>
      <c r="D168" s="213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  <c r="R168" s="214"/>
      <c r="S168" s="214"/>
      <c r="T168" s="214"/>
    </row>
    <row r="169" spans="1:20" x14ac:dyDescent="0.25">
      <c r="A169" s="212"/>
      <c r="B169" s="212"/>
      <c r="C169" s="212"/>
      <c r="D169" s="213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  <c r="R169" s="214"/>
      <c r="S169" s="214"/>
      <c r="T169" s="214"/>
    </row>
    <row r="170" spans="1:20" x14ac:dyDescent="0.25">
      <c r="A170" s="212"/>
      <c r="B170" s="212"/>
      <c r="C170" s="212"/>
      <c r="D170" s="213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  <c r="R170" s="214"/>
      <c r="S170" s="214"/>
      <c r="T170" s="214"/>
    </row>
    <row r="171" spans="1:20" x14ac:dyDescent="0.25">
      <c r="A171" s="212"/>
      <c r="B171" s="212"/>
      <c r="C171" s="212"/>
      <c r="D171" s="213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  <c r="R171" s="214"/>
      <c r="S171" s="214"/>
      <c r="T171" s="214"/>
    </row>
    <row r="172" spans="1:20" x14ac:dyDescent="0.25">
      <c r="A172" s="212"/>
      <c r="B172" s="212"/>
      <c r="C172" s="212"/>
      <c r="D172" s="213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  <c r="R172" s="214"/>
      <c r="S172" s="214"/>
      <c r="T172" s="214"/>
    </row>
    <row r="173" spans="1:20" x14ac:dyDescent="0.25">
      <c r="A173" s="212"/>
      <c r="B173" s="212"/>
      <c r="C173" s="212"/>
      <c r="D173" s="213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  <c r="R173" s="214"/>
      <c r="S173" s="214"/>
      <c r="T173" s="214"/>
    </row>
    <row r="174" spans="1:20" x14ac:dyDescent="0.25">
      <c r="A174" s="212"/>
      <c r="B174" s="212"/>
      <c r="C174" s="212"/>
      <c r="D174" s="213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  <c r="R174" s="214"/>
      <c r="S174" s="214"/>
      <c r="T174" s="214"/>
    </row>
    <row r="175" spans="1:20" x14ac:dyDescent="0.25">
      <c r="A175" s="212"/>
      <c r="B175" s="212"/>
      <c r="C175" s="212"/>
      <c r="D175" s="213"/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  <c r="R175" s="214"/>
      <c r="S175" s="214"/>
      <c r="T175" s="214"/>
    </row>
    <row r="176" spans="1:20" x14ac:dyDescent="0.25">
      <c r="A176" s="212"/>
      <c r="B176" s="212"/>
      <c r="C176" s="212"/>
      <c r="D176" s="213"/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  <c r="R176" s="214"/>
      <c r="S176" s="214"/>
      <c r="T176" s="214"/>
    </row>
    <row r="177" spans="1:20" x14ac:dyDescent="0.25">
      <c r="A177" s="212"/>
      <c r="B177" s="212"/>
      <c r="C177" s="212"/>
      <c r="D177" s="213"/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  <c r="R177" s="214"/>
      <c r="S177" s="214"/>
      <c r="T177" s="214"/>
    </row>
    <row r="178" spans="1:20" x14ac:dyDescent="0.25">
      <c r="A178" s="212"/>
      <c r="B178" s="212"/>
      <c r="C178" s="212"/>
      <c r="D178" s="213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  <c r="R178" s="214"/>
      <c r="S178" s="214"/>
      <c r="T178" s="214"/>
    </row>
    <row r="179" spans="1:20" x14ac:dyDescent="0.25">
      <c r="A179" s="212"/>
      <c r="B179" s="212"/>
      <c r="C179" s="212"/>
      <c r="D179" s="213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  <c r="R179" s="214"/>
      <c r="S179" s="214"/>
      <c r="T179" s="214"/>
    </row>
    <row r="180" spans="1:20" x14ac:dyDescent="0.25">
      <c r="A180" s="212"/>
      <c r="B180" s="212"/>
      <c r="C180" s="212"/>
      <c r="D180" s="213"/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  <c r="R180" s="214"/>
      <c r="S180" s="214"/>
      <c r="T180" s="214"/>
    </row>
    <row r="181" spans="1:20" x14ac:dyDescent="0.25">
      <c r="A181" s="212"/>
      <c r="B181" s="212"/>
      <c r="C181" s="212"/>
      <c r="D181" s="213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  <c r="R181" s="214"/>
      <c r="S181" s="214"/>
      <c r="T181" s="214"/>
    </row>
    <row r="182" spans="1:20" x14ac:dyDescent="0.25">
      <c r="A182" s="212"/>
      <c r="B182" s="217"/>
      <c r="C182" s="212"/>
      <c r="D182" s="213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  <c r="R182" s="214"/>
      <c r="S182" s="214"/>
      <c r="T182" s="218"/>
    </row>
    <row r="183" spans="1:20" x14ac:dyDescent="0.25">
      <c r="A183" s="212"/>
      <c r="B183" s="217"/>
      <c r="C183" s="217"/>
      <c r="D183" s="219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</row>
    <row r="184" spans="1:20" x14ac:dyDescent="0.25">
      <c r="A184" s="212"/>
      <c r="B184" s="217"/>
      <c r="C184" s="217"/>
      <c r="D184" s="219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</row>
    <row r="185" spans="1:20" x14ac:dyDescent="0.25">
      <c r="A185" s="212"/>
      <c r="B185" s="217"/>
      <c r="C185" s="212"/>
      <c r="D185" s="213"/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  <c r="R185" s="214"/>
      <c r="S185" s="214"/>
      <c r="T185" s="218"/>
    </row>
    <row r="186" spans="1:20" x14ac:dyDescent="0.25">
      <c r="A186" s="212"/>
      <c r="B186" s="217"/>
      <c r="C186" s="217"/>
      <c r="D186" s="219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218"/>
    </row>
    <row r="187" spans="1:20" x14ac:dyDescent="0.25">
      <c r="A187" s="212"/>
      <c r="B187" s="217"/>
      <c r="C187" s="217"/>
      <c r="D187" s="219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</row>
    <row r="188" spans="1:20" x14ac:dyDescent="0.25">
      <c r="A188" s="212"/>
      <c r="B188" s="217"/>
      <c r="C188" s="212"/>
      <c r="D188" s="213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  <c r="R188" s="214"/>
      <c r="S188" s="214"/>
      <c r="T188" s="218"/>
    </row>
    <row r="189" spans="1:20" x14ac:dyDescent="0.25">
      <c r="A189" s="212"/>
      <c r="B189" s="217"/>
      <c r="C189" s="217"/>
      <c r="D189" s="219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</row>
    <row r="190" spans="1:20" x14ac:dyDescent="0.25">
      <c r="A190" s="212"/>
      <c r="B190" s="217"/>
      <c r="C190" s="217"/>
      <c r="D190" s="219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218"/>
    </row>
    <row r="191" spans="1:20" x14ac:dyDescent="0.25">
      <c r="A191" s="212"/>
      <c r="B191" s="217"/>
      <c r="C191" s="217"/>
      <c r="D191" s="219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</row>
    <row r="192" spans="1:20" s="76" customFormat="1" x14ac:dyDescent="0.25">
      <c r="A192" s="217"/>
      <c r="B192" s="217"/>
      <c r="C192" s="217"/>
      <c r="D192" s="219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</row>
    <row r="193" spans="1:20" x14ac:dyDescent="0.25">
      <c r="A193" s="212"/>
      <c r="B193" s="212"/>
      <c r="C193" s="212"/>
      <c r="D193" s="213"/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  <c r="R193" s="214"/>
      <c r="S193" s="214"/>
      <c r="T193" s="214"/>
    </row>
    <row r="194" spans="1:20" x14ac:dyDescent="0.25">
      <c r="A194" s="212"/>
      <c r="B194" s="212"/>
      <c r="C194" s="212"/>
      <c r="D194" s="213"/>
      <c r="E194" s="214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4"/>
      <c r="R194" s="214"/>
      <c r="S194" s="214"/>
      <c r="T194" s="214"/>
    </row>
    <row r="195" spans="1:20" x14ac:dyDescent="0.25">
      <c r="A195" s="212"/>
      <c r="B195" s="212"/>
      <c r="C195" s="212"/>
      <c r="D195" s="213"/>
      <c r="E195" s="214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  <c r="R195" s="214"/>
      <c r="S195" s="214"/>
      <c r="T195" s="214"/>
    </row>
    <row r="196" spans="1:20" x14ac:dyDescent="0.25">
      <c r="A196" s="212"/>
      <c r="B196" s="212"/>
      <c r="C196" s="212"/>
      <c r="D196" s="213"/>
      <c r="E196" s="214"/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  <c r="R196" s="214"/>
      <c r="S196" s="214"/>
      <c r="T196" s="214"/>
    </row>
    <row r="197" spans="1:20" x14ac:dyDescent="0.25">
      <c r="A197" s="212"/>
      <c r="B197" s="212"/>
      <c r="C197" s="212"/>
      <c r="D197" s="213"/>
      <c r="E197" s="214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  <c r="R197" s="214"/>
      <c r="S197" s="214"/>
      <c r="T197" s="214"/>
    </row>
    <row r="198" spans="1:20" x14ac:dyDescent="0.25">
      <c r="A198" s="212"/>
      <c r="B198" s="212"/>
      <c r="C198" s="212"/>
      <c r="D198" s="213"/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  <c r="R198" s="214"/>
      <c r="S198" s="214"/>
      <c r="T198" s="214"/>
    </row>
    <row r="199" spans="1:20" x14ac:dyDescent="0.25">
      <c r="A199" s="212"/>
      <c r="B199" s="212"/>
      <c r="C199" s="212"/>
      <c r="D199" s="213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  <c r="R199" s="214"/>
      <c r="S199" s="214"/>
      <c r="T199" s="214"/>
    </row>
    <row r="200" spans="1:20" x14ac:dyDescent="0.25">
      <c r="A200" s="212"/>
      <c r="B200" s="212"/>
      <c r="C200" s="212"/>
      <c r="D200" s="213"/>
      <c r="E200" s="214"/>
      <c r="F200" s="214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4"/>
      <c r="R200" s="214"/>
      <c r="S200" s="214"/>
      <c r="T200" s="214"/>
    </row>
    <row r="201" spans="1:20" x14ac:dyDescent="0.25">
      <c r="A201" s="212"/>
      <c r="B201" s="212"/>
      <c r="C201" s="212"/>
      <c r="D201" s="213"/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  <c r="R201" s="214"/>
      <c r="S201" s="214"/>
      <c r="T201" s="214"/>
    </row>
    <row r="202" spans="1:20" x14ac:dyDescent="0.25">
      <c r="A202" s="212"/>
      <c r="B202" s="212"/>
      <c r="C202" s="212"/>
      <c r="D202" s="213"/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  <c r="R202" s="214"/>
      <c r="S202" s="214"/>
      <c r="T202" s="214"/>
    </row>
    <row r="203" spans="1:20" x14ac:dyDescent="0.25">
      <c r="A203" s="212"/>
      <c r="B203" s="212"/>
      <c r="C203" s="212"/>
      <c r="D203" s="213"/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  <c r="R203" s="214"/>
      <c r="S203" s="214"/>
      <c r="T203" s="214"/>
    </row>
    <row r="204" spans="1:20" x14ac:dyDescent="0.25">
      <c r="A204" s="212"/>
      <c r="B204" s="212"/>
      <c r="C204" s="212"/>
      <c r="D204" s="213"/>
      <c r="E204" s="214"/>
      <c r="F204" s="214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  <c r="R204" s="214"/>
      <c r="S204" s="214"/>
      <c r="T204" s="214"/>
    </row>
    <row r="205" spans="1:20" x14ac:dyDescent="0.25">
      <c r="A205" s="212"/>
      <c r="B205" s="212"/>
      <c r="C205" s="212"/>
      <c r="D205" s="213"/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  <c r="R205" s="214"/>
      <c r="S205" s="214"/>
      <c r="T205" s="214"/>
    </row>
    <row r="206" spans="1:20" x14ac:dyDescent="0.25">
      <c r="A206" s="212"/>
      <c r="B206" s="212"/>
      <c r="C206" s="212"/>
      <c r="D206" s="213"/>
      <c r="E206" s="214"/>
      <c r="F206" s="214"/>
      <c r="G206" s="214"/>
      <c r="H206" s="214"/>
      <c r="I206" s="214"/>
      <c r="J206" s="214"/>
      <c r="K206" s="214"/>
      <c r="L206" s="214"/>
      <c r="M206" s="214"/>
      <c r="N206" s="214"/>
      <c r="O206" s="214"/>
      <c r="P206" s="214"/>
      <c r="Q206" s="214"/>
      <c r="R206" s="214"/>
      <c r="S206" s="214"/>
      <c r="T206" s="214"/>
    </row>
    <row r="207" spans="1:20" x14ac:dyDescent="0.25">
      <c r="A207" s="212"/>
      <c r="B207" s="212"/>
      <c r="C207" s="212"/>
      <c r="D207" s="213"/>
      <c r="E207" s="214"/>
      <c r="F207" s="214"/>
      <c r="G207" s="214"/>
      <c r="H207" s="214"/>
      <c r="I207" s="214"/>
      <c r="J207" s="214"/>
      <c r="K207" s="214"/>
      <c r="L207" s="214"/>
      <c r="M207" s="214"/>
      <c r="N207" s="214"/>
      <c r="O207" s="214"/>
      <c r="P207" s="214"/>
      <c r="Q207" s="214"/>
      <c r="R207" s="214"/>
      <c r="S207" s="214"/>
      <c r="T207" s="214"/>
    </row>
    <row r="208" spans="1:20" x14ac:dyDescent="0.25">
      <c r="A208" s="212"/>
      <c r="B208" s="212"/>
      <c r="C208" s="212"/>
      <c r="D208" s="213"/>
      <c r="E208" s="214"/>
      <c r="F208" s="214"/>
      <c r="G208" s="214"/>
      <c r="H208" s="214"/>
      <c r="I208" s="214"/>
      <c r="J208" s="214"/>
      <c r="K208" s="214"/>
      <c r="L208" s="214"/>
      <c r="M208" s="214"/>
      <c r="N208" s="214"/>
      <c r="O208" s="214"/>
      <c r="P208" s="214"/>
      <c r="Q208" s="214"/>
      <c r="R208" s="214"/>
      <c r="S208" s="214"/>
      <c r="T208" s="214"/>
    </row>
    <row r="209" spans="1:20" x14ac:dyDescent="0.25">
      <c r="A209" s="212"/>
      <c r="B209" s="212"/>
      <c r="C209" s="212"/>
      <c r="D209" s="213"/>
      <c r="E209" s="214"/>
      <c r="F209" s="214"/>
      <c r="G209" s="214"/>
      <c r="H209" s="214"/>
      <c r="I209" s="214"/>
      <c r="J209" s="214"/>
      <c r="K209" s="214"/>
      <c r="L209" s="214"/>
      <c r="M209" s="214"/>
      <c r="N209" s="214"/>
      <c r="O209" s="214"/>
      <c r="P209" s="214"/>
      <c r="Q209" s="214"/>
      <c r="R209" s="214"/>
      <c r="S209" s="214"/>
      <c r="T209" s="214"/>
    </row>
    <row r="210" spans="1:20" x14ac:dyDescent="0.25">
      <c r="A210" s="212"/>
      <c r="B210" s="212"/>
      <c r="C210" s="212"/>
      <c r="D210" s="213"/>
      <c r="E210" s="214"/>
      <c r="F210" s="214"/>
      <c r="G210" s="214"/>
      <c r="H210" s="214"/>
      <c r="I210" s="214"/>
      <c r="J210" s="214"/>
      <c r="K210" s="214"/>
      <c r="L210" s="214"/>
      <c r="M210" s="214"/>
      <c r="N210" s="214"/>
      <c r="O210" s="214"/>
      <c r="P210" s="214"/>
      <c r="Q210" s="214"/>
      <c r="R210" s="214"/>
      <c r="S210" s="214"/>
      <c r="T210" s="214"/>
    </row>
    <row r="211" spans="1:20" x14ac:dyDescent="0.25">
      <c r="A211" s="212"/>
      <c r="B211" s="212"/>
      <c r="C211" s="212"/>
      <c r="D211" s="213"/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14"/>
      <c r="R211" s="214"/>
      <c r="S211" s="214"/>
      <c r="T211" s="214"/>
    </row>
    <row r="212" spans="1:20" x14ac:dyDescent="0.25">
      <c r="A212" s="212"/>
      <c r="B212" s="212"/>
      <c r="C212" s="212"/>
      <c r="D212" s="213"/>
      <c r="E212" s="214"/>
      <c r="F212" s="214"/>
      <c r="G212" s="214"/>
      <c r="H212" s="214"/>
      <c r="I212" s="214"/>
      <c r="J212" s="214"/>
      <c r="K212" s="214"/>
      <c r="L212" s="214"/>
      <c r="M212" s="214"/>
      <c r="N212" s="214"/>
      <c r="O212" s="214"/>
      <c r="P212" s="214"/>
      <c r="Q212" s="214"/>
      <c r="R212" s="214"/>
      <c r="S212" s="214"/>
      <c r="T212" s="214"/>
    </row>
    <row r="213" spans="1:20" x14ac:dyDescent="0.25">
      <c r="A213" s="212"/>
      <c r="B213" s="212"/>
      <c r="C213" s="212"/>
      <c r="D213" s="213"/>
      <c r="E213" s="214"/>
      <c r="F213" s="214"/>
      <c r="G213" s="214"/>
      <c r="H213" s="214"/>
      <c r="I213" s="214"/>
      <c r="J213" s="214"/>
      <c r="K213" s="214"/>
      <c r="L213" s="214"/>
      <c r="M213" s="214"/>
      <c r="N213" s="214"/>
      <c r="O213" s="214"/>
      <c r="P213" s="214"/>
      <c r="Q213" s="214"/>
      <c r="R213" s="214"/>
      <c r="S213" s="214"/>
      <c r="T213" s="214"/>
    </row>
    <row r="214" spans="1:20" x14ac:dyDescent="0.25">
      <c r="A214" s="212"/>
      <c r="B214" s="212"/>
      <c r="C214" s="212"/>
      <c r="D214" s="213"/>
      <c r="E214" s="214"/>
      <c r="F214" s="214"/>
      <c r="G214" s="214"/>
      <c r="H214" s="214"/>
      <c r="I214" s="214"/>
      <c r="J214" s="214"/>
      <c r="K214" s="214"/>
      <c r="L214" s="214"/>
      <c r="M214" s="214"/>
      <c r="N214" s="214"/>
      <c r="O214" s="214"/>
      <c r="P214" s="214"/>
      <c r="Q214" s="214"/>
      <c r="R214" s="214"/>
      <c r="S214" s="214"/>
      <c r="T214" s="214"/>
    </row>
    <row r="215" spans="1:20" x14ac:dyDescent="0.25">
      <c r="A215" s="212"/>
      <c r="B215" s="212"/>
      <c r="C215" s="212"/>
      <c r="D215" s="213"/>
      <c r="E215" s="214"/>
      <c r="F215" s="214"/>
      <c r="G215" s="214"/>
      <c r="H215" s="214"/>
      <c r="I215" s="214"/>
      <c r="J215" s="214"/>
      <c r="K215" s="214"/>
      <c r="L215" s="214"/>
      <c r="M215" s="214"/>
      <c r="N215" s="214"/>
      <c r="O215" s="214"/>
      <c r="P215" s="214"/>
      <c r="Q215" s="214"/>
      <c r="R215" s="214"/>
      <c r="S215" s="214"/>
      <c r="T215" s="214"/>
    </row>
    <row r="216" spans="1:20" x14ac:dyDescent="0.25">
      <c r="A216" s="212"/>
      <c r="B216" s="212"/>
      <c r="C216" s="212"/>
      <c r="D216" s="213"/>
      <c r="E216" s="214"/>
      <c r="F216" s="214"/>
      <c r="G216" s="214"/>
      <c r="H216" s="214"/>
      <c r="I216" s="214"/>
      <c r="J216" s="214"/>
      <c r="K216" s="214"/>
      <c r="L216" s="214"/>
      <c r="M216" s="214"/>
      <c r="N216" s="214"/>
      <c r="O216" s="214"/>
      <c r="P216" s="214"/>
      <c r="Q216" s="214"/>
      <c r="R216" s="214"/>
      <c r="S216" s="214"/>
      <c r="T216" s="214"/>
    </row>
    <row r="217" spans="1:20" x14ac:dyDescent="0.25">
      <c r="A217" s="212"/>
      <c r="B217" s="212"/>
      <c r="C217" s="212"/>
      <c r="D217" s="213"/>
      <c r="E217" s="214"/>
      <c r="F217" s="214"/>
      <c r="G217" s="214"/>
      <c r="H217" s="214"/>
      <c r="I217" s="214"/>
      <c r="J217" s="214"/>
      <c r="K217" s="214"/>
      <c r="L217" s="214"/>
      <c r="M217" s="214"/>
      <c r="N217" s="214"/>
      <c r="O217" s="214"/>
      <c r="P217" s="214"/>
      <c r="Q217" s="214"/>
      <c r="R217" s="214"/>
      <c r="S217" s="214"/>
      <c r="T217" s="214"/>
    </row>
  </sheetData>
  <mergeCells count="21">
    <mergeCell ref="A1:T1"/>
    <mergeCell ref="A2:A5"/>
    <mergeCell ref="B2:B5"/>
    <mergeCell ref="C2:C5"/>
    <mergeCell ref="D2:D5"/>
    <mergeCell ref="E2:L3"/>
    <mergeCell ref="M2:T3"/>
    <mergeCell ref="A24:D24"/>
    <mergeCell ref="A25:D25"/>
    <mergeCell ref="A26:K26"/>
    <mergeCell ref="M26:S26"/>
    <mergeCell ref="U2:V2"/>
    <mergeCell ref="U3:V3"/>
    <mergeCell ref="E4:G4"/>
    <mergeCell ref="H4:K4"/>
    <mergeCell ref="L4:L5"/>
    <mergeCell ref="M4:O4"/>
    <mergeCell ref="P4:S4"/>
    <mergeCell ref="T4:T5"/>
    <mergeCell ref="U4:U5"/>
    <mergeCell ref="V4:V5"/>
  </mergeCells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selection sqref="A1:Z11"/>
    </sheetView>
  </sheetViews>
  <sheetFormatPr defaultRowHeight="15" x14ac:dyDescent="0.25"/>
  <cols>
    <col min="1" max="1" width="8" customWidth="1"/>
    <col min="2" max="7" width="4.7109375" customWidth="1"/>
    <col min="8" max="9" width="6.7109375" customWidth="1"/>
    <col min="10" max="15" width="4.7109375" customWidth="1"/>
    <col min="16" max="17" width="6.7109375" customWidth="1"/>
    <col min="18" max="23" width="4.7109375" customWidth="1"/>
    <col min="24" max="25" width="6.7109375" customWidth="1"/>
    <col min="26" max="26" width="6" customWidth="1"/>
  </cols>
  <sheetData>
    <row r="1" spans="1:26" ht="15.75" x14ac:dyDescent="0.25">
      <c r="A1" s="335" t="s">
        <v>972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255"/>
      <c r="V1" s="255"/>
      <c r="W1" s="255"/>
      <c r="X1" s="255"/>
      <c r="Y1" s="255"/>
      <c r="Z1" s="255"/>
    </row>
    <row r="2" spans="1:26" ht="30.75" customHeight="1" x14ac:dyDescent="0.25">
      <c r="A2" s="336" t="s">
        <v>0</v>
      </c>
      <c r="B2" s="333" t="s">
        <v>965</v>
      </c>
      <c r="C2" s="333"/>
      <c r="D2" s="333"/>
      <c r="E2" s="333"/>
      <c r="F2" s="333"/>
      <c r="G2" s="333"/>
      <c r="H2" s="338"/>
      <c r="I2" s="338"/>
      <c r="J2" s="339" t="s">
        <v>966</v>
      </c>
      <c r="K2" s="340"/>
      <c r="L2" s="340"/>
      <c r="M2" s="340"/>
      <c r="N2" s="340"/>
      <c r="O2" s="340"/>
      <c r="P2" s="341"/>
      <c r="Q2" s="342"/>
      <c r="R2" s="343" t="s">
        <v>967</v>
      </c>
      <c r="S2" s="344"/>
      <c r="T2" s="344"/>
      <c r="U2" s="344"/>
      <c r="V2" s="344"/>
      <c r="W2" s="344"/>
      <c r="X2" s="345"/>
      <c r="Y2" s="346"/>
      <c r="Z2" s="347" t="s">
        <v>3</v>
      </c>
    </row>
    <row r="3" spans="1:26" ht="27.75" customHeight="1" x14ac:dyDescent="0.25">
      <c r="A3" s="337"/>
      <c r="B3" s="331" t="s">
        <v>104</v>
      </c>
      <c r="C3" s="331" t="s">
        <v>103</v>
      </c>
      <c r="D3" s="331" t="s">
        <v>102</v>
      </c>
      <c r="E3" s="331" t="s">
        <v>100</v>
      </c>
      <c r="F3" s="331" t="s">
        <v>99</v>
      </c>
      <c r="G3" s="331" t="s">
        <v>101</v>
      </c>
      <c r="H3" s="333" t="s">
        <v>968</v>
      </c>
      <c r="I3" s="334"/>
      <c r="J3" s="327" t="s">
        <v>104</v>
      </c>
      <c r="K3" s="327" t="s">
        <v>103</v>
      </c>
      <c r="L3" s="327" t="s">
        <v>102</v>
      </c>
      <c r="M3" s="327" t="s">
        <v>100</v>
      </c>
      <c r="N3" s="327" t="s">
        <v>99</v>
      </c>
      <c r="O3" s="327" t="s">
        <v>101</v>
      </c>
      <c r="P3" s="329" t="s">
        <v>968</v>
      </c>
      <c r="Q3" s="330"/>
      <c r="R3" s="323" t="s">
        <v>104</v>
      </c>
      <c r="S3" s="323" t="s">
        <v>103</v>
      </c>
      <c r="T3" s="323" t="s">
        <v>102</v>
      </c>
      <c r="U3" s="323" t="s">
        <v>100</v>
      </c>
      <c r="V3" s="323" t="s">
        <v>99</v>
      </c>
      <c r="W3" s="323" t="s">
        <v>101</v>
      </c>
      <c r="X3" s="325" t="s">
        <v>968</v>
      </c>
      <c r="Y3" s="326"/>
      <c r="Z3" s="348"/>
    </row>
    <row r="4" spans="1:26" ht="38.25" x14ac:dyDescent="0.25">
      <c r="A4" s="337"/>
      <c r="B4" s="332"/>
      <c r="C4" s="332"/>
      <c r="D4" s="332"/>
      <c r="E4" s="332"/>
      <c r="F4" s="332"/>
      <c r="G4" s="332"/>
      <c r="H4" s="232" t="s">
        <v>969</v>
      </c>
      <c r="I4" s="233" t="s">
        <v>970</v>
      </c>
      <c r="J4" s="328"/>
      <c r="K4" s="328"/>
      <c r="L4" s="328"/>
      <c r="M4" s="328"/>
      <c r="N4" s="328"/>
      <c r="O4" s="328"/>
      <c r="P4" s="234" t="s">
        <v>969</v>
      </c>
      <c r="Q4" s="235" t="s">
        <v>970</v>
      </c>
      <c r="R4" s="324"/>
      <c r="S4" s="324"/>
      <c r="T4" s="324"/>
      <c r="U4" s="324"/>
      <c r="V4" s="324"/>
      <c r="W4" s="324"/>
      <c r="X4" s="236" t="s">
        <v>969</v>
      </c>
      <c r="Y4" s="237" t="s">
        <v>970</v>
      </c>
      <c r="Z4" s="349"/>
    </row>
    <row r="5" spans="1:26" x14ac:dyDescent="0.25">
      <c r="A5" s="238" t="s">
        <v>15</v>
      </c>
      <c r="B5" s="133">
        <v>0</v>
      </c>
      <c r="C5" s="4">
        <v>0</v>
      </c>
      <c r="D5" s="4">
        <v>0</v>
      </c>
      <c r="E5" s="4">
        <v>0</v>
      </c>
      <c r="F5" s="4">
        <v>3</v>
      </c>
      <c r="G5" s="4">
        <v>33</v>
      </c>
      <c r="H5" s="239">
        <v>3.92</v>
      </c>
      <c r="I5" s="11" t="s">
        <v>101</v>
      </c>
      <c r="J5" s="133">
        <v>0</v>
      </c>
      <c r="K5" s="4">
        <v>0</v>
      </c>
      <c r="L5" s="4">
        <v>6</v>
      </c>
      <c r="M5" s="4">
        <v>9</v>
      </c>
      <c r="N5" s="4">
        <v>14</v>
      </c>
      <c r="O5" s="4">
        <v>7</v>
      </c>
      <c r="P5" s="240">
        <v>2.9</v>
      </c>
      <c r="Q5" s="241" t="s">
        <v>100</v>
      </c>
      <c r="R5" s="4">
        <v>4</v>
      </c>
      <c r="S5" s="4">
        <v>8</v>
      </c>
      <c r="T5" s="4">
        <v>12</v>
      </c>
      <c r="U5" s="4">
        <v>8</v>
      </c>
      <c r="V5" s="4">
        <v>4</v>
      </c>
      <c r="W5" s="4">
        <v>0</v>
      </c>
      <c r="X5" s="242">
        <v>2</v>
      </c>
      <c r="Y5" s="12" t="s">
        <v>102</v>
      </c>
      <c r="Z5" s="243">
        <v>36</v>
      </c>
    </row>
    <row r="6" spans="1:26" x14ac:dyDescent="0.25">
      <c r="A6" s="238" t="s">
        <v>16</v>
      </c>
      <c r="B6" s="133">
        <v>1</v>
      </c>
      <c r="C6" s="4">
        <v>3</v>
      </c>
      <c r="D6" s="4">
        <v>5</v>
      </c>
      <c r="E6" s="4">
        <v>9</v>
      </c>
      <c r="F6" s="4">
        <v>32</v>
      </c>
      <c r="G6" s="4">
        <v>158</v>
      </c>
      <c r="H6" s="239">
        <v>3.68</v>
      </c>
      <c r="I6" s="11" t="s">
        <v>101</v>
      </c>
      <c r="J6" s="133">
        <v>27</v>
      </c>
      <c r="K6" s="4">
        <v>38</v>
      </c>
      <c r="L6" s="4">
        <v>46</v>
      </c>
      <c r="M6" s="4">
        <v>38</v>
      </c>
      <c r="N6" s="4">
        <v>25</v>
      </c>
      <c r="O6" s="4">
        <v>34</v>
      </c>
      <c r="P6" s="240">
        <v>2.3199999999999998</v>
      </c>
      <c r="Q6" s="241" t="s">
        <v>102</v>
      </c>
      <c r="R6" s="4">
        <v>40</v>
      </c>
      <c r="S6" s="4">
        <v>52</v>
      </c>
      <c r="T6" s="4">
        <v>48</v>
      </c>
      <c r="U6" s="4">
        <v>34</v>
      </c>
      <c r="V6" s="4">
        <v>28</v>
      </c>
      <c r="W6" s="4">
        <v>6</v>
      </c>
      <c r="X6" s="242">
        <v>1.96</v>
      </c>
      <c r="Y6" s="12" t="s">
        <v>103</v>
      </c>
      <c r="Z6" s="243">
        <v>208</v>
      </c>
    </row>
    <row r="7" spans="1:26" x14ac:dyDescent="0.25">
      <c r="A7" s="238" t="s">
        <v>17</v>
      </c>
      <c r="B7" s="133">
        <v>0</v>
      </c>
      <c r="C7" s="4">
        <v>0</v>
      </c>
      <c r="D7" s="4">
        <v>0</v>
      </c>
      <c r="E7" s="4">
        <v>1</v>
      </c>
      <c r="F7" s="4">
        <v>4</v>
      </c>
      <c r="G7" s="4">
        <v>21</v>
      </c>
      <c r="H7" s="239">
        <v>3.79</v>
      </c>
      <c r="I7" s="11" t="s">
        <v>101</v>
      </c>
      <c r="J7" s="133">
        <v>4</v>
      </c>
      <c r="K7" s="4">
        <v>2</v>
      </c>
      <c r="L7" s="4">
        <v>7</v>
      </c>
      <c r="M7" s="4">
        <v>6</v>
      </c>
      <c r="N7" s="4">
        <v>1</v>
      </c>
      <c r="O7" s="4">
        <v>6</v>
      </c>
      <c r="P7" s="240">
        <v>2.42</v>
      </c>
      <c r="Q7" s="241" t="s">
        <v>102</v>
      </c>
      <c r="R7" s="4">
        <v>1</v>
      </c>
      <c r="S7" s="4">
        <v>8</v>
      </c>
      <c r="T7" s="4">
        <v>11</v>
      </c>
      <c r="U7" s="4">
        <v>6</v>
      </c>
      <c r="V7" s="4">
        <v>0</v>
      </c>
      <c r="W7" s="4">
        <v>0</v>
      </c>
      <c r="X7" s="242">
        <v>1.92</v>
      </c>
      <c r="Y7" s="12" t="s">
        <v>103</v>
      </c>
      <c r="Z7" s="244">
        <v>26</v>
      </c>
    </row>
    <row r="8" spans="1:26" x14ac:dyDescent="0.25">
      <c r="A8" s="238" t="s">
        <v>18</v>
      </c>
      <c r="B8" s="133">
        <v>0</v>
      </c>
      <c r="C8" s="4">
        <v>0</v>
      </c>
      <c r="D8" s="4">
        <v>0</v>
      </c>
      <c r="E8" s="4">
        <v>9</v>
      </c>
      <c r="F8" s="4">
        <v>15</v>
      </c>
      <c r="G8" s="4">
        <v>121</v>
      </c>
      <c r="H8" s="239">
        <v>3.55</v>
      </c>
      <c r="I8" s="11" t="s">
        <v>101</v>
      </c>
      <c r="J8" s="133">
        <v>2</v>
      </c>
      <c r="K8" s="4">
        <v>16</v>
      </c>
      <c r="L8" s="4">
        <v>30</v>
      </c>
      <c r="M8" s="4">
        <v>31</v>
      </c>
      <c r="N8" s="4">
        <v>33</v>
      </c>
      <c r="O8" s="4">
        <v>33</v>
      </c>
      <c r="P8" s="240">
        <v>2.72</v>
      </c>
      <c r="Q8" s="241" t="s">
        <v>100</v>
      </c>
      <c r="R8" s="4">
        <v>28</v>
      </c>
      <c r="S8" s="4">
        <v>32</v>
      </c>
      <c r="T8" s="4">
        <v>23</v>
      </c>
      <c r="U8" s="4">
        <v>33</v>
      </c>
      <c r="V8" s="4">
        <v>22</v>
      </c>
      <c r="W8" s="4">
        <v>7</v>
      </c>
      <c r="X8" s="242">
        <v>2.06</v>
      </c>
      <c r="Y8" s="12" t="s">
        <v>102</v>
      </c>
      <c r="Z8" s="244">
        <v>145</v>
      </c>
    </row>
    <row r="9" spans="1:26" x14ac:dyDescent="0.25">
      <c r="A9" s="238" t="s">
        <v>19</v>
      </c>
      <c r="B9" s="133">
        <v>0</v>
      </c>
      <c r="C9" s="4">
        <v>4</v>
      </c>
      <c r="D9" s="4">
        <v>1</v>
      </c>
      <c r="E9" s="4">
        <v>2</v>
      </c>
      <c r="F9" s="4">
        <v>6</v>
      </c>
      <c r="G9" s="4">
        <v>112</v>
      </c>
      <c r="H9" s="239">
        <v>3.83</v>
      </c>
      <c r="I9" s="11" t="s">
        <v>101</v>
      </c>
      <c r="J9" s="133">
        <v>4</v>
      </c>
      <c r="K9" s="4">
        <v>12</v>
      </c>
      <c r="L9" s="4">
        <v>17</v>
      </c>
      <c r="M9" s="4">
        <v>24</v>
      </c>
      <c r="N9" s="4">
        <v>15</v>
      </c>
      <c r="O9" s="4">
        <v>53</v>
      </c>
      <c r="P9" s="240">
        <v>2.98</v>
      </c>
      <c r="Q9" s="241" t="s">
        <v>100</v>
      </c>
      <c r="R9" s="4">
        <v>40</v>
      </c>
      <c r="S9" s="4">
        <v>30</v>
      </c>
      <c r="T9" s="4">
        <v>28</v>
      </c>
      <c r="U9" s="4">
        <v>16</v>
      </c>
      <c r="V9" s="4">
        <v>10</v>
      </c>
      <c r="W9" s="4">
        <v>1</v>
      </c>
      <c r="X9" s="242">
        <v>1.7</v>
      </c>
      <c r="Y9" s="12" t="s">
        <v>103</v>
      </c>
      <c r="Z9" s="244">
        <v>125</v>
      </c>
    </row>
    <row r="10" spans="1:26" x14ac:dyDescent="0.25">
      <c r="A10" s="238" t="s">
        <v>20</v>
      </c>
      <c r="B10" s="133">
        <v>0</v>
      </c>
      <c r="C10" s="4">
        <v>0</v>
      </c>
      <c r="D10" s="4">
        <v>0</v>
      </c>
      <c r="E10" s="4">
        <v>0</v>
      </c>
      <c r="F10" s="4">
        <v>0</v>
      </c>
      <c r="G10" s="4">
        <v>18</v>
      </c>
      <c r="H10" s="245">
        <v>4</v>
      </c>
      <c r="I10" s="11" t="s">
        <v>101</v>
      </c>
      <c r="J10" s="133">
        <v>0</v>
      </c>
      <c r="K10" s="4">
        <v>4</v>
      </c>
      <c r="L10" s="4">
        <v>5</v>
      </c>
      <c r="M10" s="4">
        <v>1</v>
      </c>
      <c r="N10" s="4">
        <v>4</v>
      </c>
      <c r="O10" s="4">
        <v>4</v>
      </c>
      <c r="P10" s="240">
        <v>2.4700000000000002</v>
      </c>
      <c r="Q10" s="241" t="s">
        <v>102</v>
      </c>
      <c r="R10" s="4">
        <v>0</v>
      </c>
      <c r="S10" s="4">
        <v>1</v>
      </c>
      <c r="T10" s="4">
        <v>9</v>
      </c>
      <c r="U10" s="4">
        <v>6</v>
      </c>
      <c r="V10" s="4">
        <v>0</v>
      </c>
      <c r="W10" s="4">
        <v>2</v>
      </c>
      <c r="X10" s="242">
        <v>2.36</v>
      </c>
      <c r="Y10" s="12" t="s">
        <v>102</v>
      </c>
      <c r="Z10" s="244">
        <v>18</v>
      </c>
    </row>
    <row r="11" spans="1:26" x14ac:dyDescent="0.25">
      <c r="A11" s="238" t="s">
        <v>21</v>
      </c>
      <c r="B11" s="7">
        <f>SUM(B5:B10)</f>
        <v>1</v>
      </c>
      <c r="C11" s="7">
        <f t="shared" ref="C11:G11" si="0">SUM(C5:C10)</f>
        <v>7</v>
      </c>
      <c r="D11" s="7">
        <f t="shared" si="0"/>
        <v>6</v>
      </c>
      <c r="E11" s="7">
        <f t="shared" si="0"/>
        <v>21</v>
      </c>
      <c r="F11" s="7">
        <f t="shared" si="0"/>
        <v>60</v>
      </c>
      <c r="G11" s="7">
        <f t="shared" si="0"/>
        <v>463</v>
      </c>
      <c r="H11" s="239">
        <v>3.79</v>
      </c>
      <c r="I11" s="11" t="s">
        <v>101</v>
      </c>
      <c r="J11" s="6">
        <f>SUM(J5:J10)</f>
        <v>37</v>
      </c>
      <c r="K11" s="6">
        <f t="shared" ref="K11:O11" si="1">SUM(K5:K10)</f>
        <v>72</v>
      </c>
      <c r="L11" s="6">
        <f t="shared" si="1"/>
        <v>111</v>
      </c>
      <c r="M11" s="6">
        <f t="shared" si="1"/>
        <v>109</v>
      </c>
      <c r="N11" s="6">
        <f t="shared" si="1"/>
        <v>92</v>
      </c>
      <c r="O11" s="6">
        <f t="shared" si="1"/>
        <v>137</v>
      </c>
      <c r="P11" s="240">
        <v>2.62</v>
      </c>
      <c r="Q11" s="241" t="s">
        <v>100</v>
      </c>
      <c r="R11" s="9">
        <f>SUM(R5:R10)</f>
        <v>113</v>
      </c>
      <c r="S11" s="9">
        <f t="shared" ref="S11:W11" si="2">SUM(S5:S10)</f>
        <v>131</v>
      </c>
      <c r="T11" s="9">
        <f t="shared" si="2"/>
        <v>131</v>
      </c>
      <c r="U11" s="9">
        <f t="shared" si="2"/>
        <v>103</v>
      </c>
      <c r="V11" s="9">
        <f t="shared" si="2"/>
        <v>64</v>
      </c>
      <c r="W11" s="9">
        <f t="shared" si="2"/>
        <v>16</v>
      </c>
      <c r="X11" s="242">
        <v>1.94</v>
      </c>
      <c r="Y11" s="12" t="s">
        <v>103</v>
      </c>
      <c r="Z11" s="244">
        <f>SUM(Z5:Z10)</f>
        <v>558</v>
      </c>
    </row>
  </sheetData>
  <mergeCells count="27">
    <mergeCell ref="A1:Z1"/>
    <mergeCell ref="A2:A4"/>
    <mergeCell ref="B2:I2"/>
    <mergeCell ref="J2:Q2"/>
    <mergeCell ref="R2:Y2"/>
    <mergeCell ref="Z2:Z4"/>
    <mergeCell ref="B3:B4"/>
    <mergeCell ref="C3:C4"/>
    <mergeCell ref="D3:D4"/>
    <mergeCell ref="E3:E4"/>
    <mergeCell ref="S3:S4"/>
    <mergeCell ref="F3:F4"/>
    <mergeCell ref="G3:G4"/>
    <mergeCell ref="H3:I3"/>
    <mergeCell ref="J3:J4"/>
    <mergeCell ref="K3:K4"/>
    <mergeCell ref="L3:L4"/>
    <mergeCell ref="M3:M4"/>
    <mergeCell ref="N3:N4"/>
    <mergeCell ref="O3:O4"/>
    <mergeCell ref="P3:Q3"/>
    <mergeCell ref="R3:R4"/>
    <mergeCell ref="T3:T4"/>
    <mergeCell ref="U3:U4"/>
    <mergeCell ref="V3:V4"/>
    <mergeCell ref="W3:W4"/>
    <mergeCell ref="X3:Y3"/>
  </mergeCells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opLeftCell="A21" workbookViewId="0">
      <selection sqref="A1:P42"/>
    </sheetView>
  </sheetViews>
  <sheetFormatPr defaultRowHeight="15" x14ac:dyDescent="0.25"/>
  <cols>
    <col min="1" max="1" width="4.7109375" customWidth="1"/>
    <col min="2" max="2" width="20.85546875" customWidth="1"/>
    <col min="3" max="3" width="7.140625" customWidth="1"/>
    <col min="4" max="4" width="31" customWidth="1"/>
    <col min="5" max="5" width="8.140625" customWidth="1"/>
    <col min="6" max="7" width="6.7109375" customWidth="1"/>
    <col min="8" max="9" width="5.7109375" customWidth="1"/>
    <col min="10" max="11" width="6.7109375" customWidth="1"/>
    <col min="12" max="13" width="5.7109375" customWidth="1"/>
    <col min="14" max="14" width="7.42578125" customWidth="1"/>
    <col min="15" max="16" width="5.7109375" customWidth="1"/>
    <col min="17" max="17" width="13" customWidth="1"/>
    <col min="18" max="18" width="6.28515625" customWidth="1"/>
  </cols>
  <sheetData>
    <row r="1" spans="1:18" ht="15.75" x14ac:dyDescent="0.25">
      <c r="A1" s="335" t="s">
        <v>973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50"/>
      <c r="R1" s="51"/>
    </row>
    <row r="2" spans="1:18" ht="15" customHeight="1" x14ac:dyDescent="0.25">
      <c r="A2" s="362" t="s">
        <v>22</v>
      </c>
      <c r="B2" s="362" t="s">
        <v>23</v>
      </c>
      <c r="C2" s="362" t="s">
        <v>24</v>
      </c>
      <c r="D2" s="362" t="s">
        <v>25</v>
      </c>
      <c r="E2" s="365" t="s">
        <v>342</v>
      </c>
      <c r="F2" s="368" t="s">
        <v>92</v>
      </c>
      <c r="G2" s="369"/>
      <c r="H2" s="369"/>
      <c r="I2" s="370"/>
      <c r="J2" s="374" t="s">
        <v>93</v>
      </c>
      <c r="K2" s="375"/>
      <c r="L2" s="375"/>
      <c r="M2" s="376"/>
      <c r="N2" s="380" t="s">
        <v>343</v>
      </c>
      <c r="O2" s="383" t="s">
        <v>94</v>
      </c>
      <c r="P2" s="384"/>
      <c r="Q2" s="353"/>
      <c r="R2" s="51"/>
    </row>
    <row r="3" spans="1:18" ht="24.75" customHeight="1" x14ac:dyDescent="0.25">
      <c r="A3" s="363"/>
      <c r="B3" s="363"/>
      <c r="C3" s="363"/>
      <c r="D3" s="363"/>
      <c r="E3" s="366"/>
      <c r="F3" s="371"/>
      <c r="G3" s="372"/>
      <c r="H3" s="372"/>
      <c r="I3" s="373"/>
      <c r="J3" s="377"/>
      <c r="K3" s="378"/>
      <c r="L3" s="378"/>
      <c r="M3" s="379"/>
      <c r="N3" s="381"/>
      <c r="O3" s="385"/>
      <c r="P3" s="386"/>
      <c r="Q3" s="353"/>
      <c r="R3" s="51"/>
    </row>
    <row r="4" spans="1:18" ht="29.25" customHeight="1" x14ac:dyDescent="0.25">
      <c r="A4" s="363"/>
      <c r="B4" s="363"/>
      <c r="C4" s="363"/>
      <c r="D4" s="363"/>
      <c r="E4" s="366"/>
      <c r="F4" s="283" t="s">
        <v>95</v>
      </c>
      <c r="G4" s="283" t="s">
        <v>96</v>
      </c>
      <c r="H4" s="355" t="s">
        <v>344</v>
      </c>
      <c r="I4" s="356"/>
      <c r="J4" s="357" t="s">
        <v>95</v>
      </c>
      <c r="K4" s="357" t="s">
        <v>96</v>
      </c>
      <c r="L4" s="271" t="s">
        <v>344</v>
      </c>
      <c r="M4" s="359"/>
      <c r="N4" s="381"/>
      <c r="O4" s="360" t="s">
        <v>14</v>
      </c>
      <c r="P4" s="360" t="s">
        <v>345</v>
      </c>
      <c r="Q4" s="353"/>
      <c r="R4" s="51"/>
    </row>
    <row r="5" spans="1:18" ht="57" customHeight="1" x14ac:dyDescent="0.25">
      <c r="A5" s="364"/>
      <c r="B5" s="364"/>
      <c r="C5" s="364"/>
      <c r="D5" s="364"/>
      <c r="E5" s="367"/>
      <c r="F5" s="354"/>
      <c r="G5" s="354"/>
      <c r="H5" s="38" t="s">
        <v>14</v>
      </c>
      <c r="I5" s="38" t="s">
        <v>97</v>
      </c>
      <c r="J5" s="358"/>
      <c r="K5" s="358"/>
      <c r="L5" s="40" t="s">
        <v>14</v>
      </c>
      <c r="M5" s="40" t="s">
        <v>97</v>
      </c>
      <c r="N5" s="382"/>
      <c r="O5" s="361"/>
      <c r="P5" s="361"/>
      <c r="Q5" s="353"/>
      <c r="R5" s="51"/>
    </row>
    <row r="6" spans="1:18" ht="12.75" customHeight="1" x14ac:dyDescent="0.25">
      <c r="A6" s="49">
        <v>1</v>
      </c>
      <c r="B6" s="15" t="s">
        <v>34</v>
      </c>
      <c r="C6" s="22" t="s">
        <v>35</v>
      </c>
      <c r="D6" s="23" t="s">
        <v>36</v>
      </c>
      <c r="E6" s="52">
        <v>361</v>
      </c>
      <c r="F6" s="52">
        <v>299</v>
      </c>
      <c r="G6" s="53">
        <f>SUM(F6/E6*100)</f>
        <v>82.825484764542935</v>
      </c>
      <c r="H6" s="53">
        <v>34.113712374581937</v>
      </c>
      <c r="I6" s="54" t="s">
        <v>98</v>
      </c>
      <c r="J6" s="52">
        <v>270</v>
      </c>
      <c r="K6" s="53">
        <f>SUM(J6/E6*100)</f>
        <v>74.79224376731301</v>
      </c>
      <c r="L6" s="55">
        <v>71.650000000000006</v>
      </c>
      <c r="M6" s="14" t="s">
        <v>99</v>
      </c>
      <c r="N6" s="55">
        <f>SUM(L6-H6)</f>
        <v>37.536287625418069</v>
      </c>
      <c r="O6" s="52">
        <v>2.59</v>
      </c>
      <c r="P6" s="54" t="s">
        <v>100</v>
      </c>
      <c r="Q6" s="56"/>
      <c r="R6" s="51"/>
    </row>
    <row r="7" spans="1:18" ht="12.75" customHeight="1" x14ac:dyDescent="0.25">
      <c r="A7" s="49">
        <v>2</v>
      </c>
      <c r="B7" s="15" t="s">
        <v>38</v>
      </c>
      <c r="C7" s="22" t="s">
        <v>35</v>
      </c>
      <c r="D7" s="23" t="s">
        <v>39</v>
      </c>
      <c r="E7" s="52">
        <v>237</v>
      </c>
      <c r="F7" s="52">
        <v>191</v>
      </c>
      <c r="G7" s="53">
        <f>SUM(F7/E7*100)</f>
        <v>80.59071729957806</v>
      </c>
      <c r="H7" s="53">
        <v>41.623036649214662</v>
      </c>
      <c r="I7" s="54" t="s">
        <v>98</v>
      </c>
      <c r="J7" s="52">
        <v>202</v>
      </c>
      <c r="K7" s="53">
        <f t="shared" ref="K7:K41" si="0">SUM(J7/E7*100)</f>
        <v>85.232067510548532</v>
      </c>
      <c r="L7" s="55">
        <v>69</v>
      </c>
      <c r="M7" s="14" t="s">
        <v>99</v>
      </c>
      <c r="N7" s="55">
        <f t="shared" ref="N7:N41" si="1">SUM(L7-H7)</f>
        <v>27.376963350785338</v>
      </c>
      <c r="O7" s="52">
        <v>3.08</v>
      </c>
      <c r="P7" s="54" t="s">
        <v>99</v>
      </c>
      <c r="Q7" s="57"/>
      <c r="R7" s="51"/>
    </row>
    <row r="8" spans="1:18" ht="12.75" customHeight="1" x14ac:dyDescent="0.25">
      <c r="A8" s="49">
        <v>3</v>
      </c>
      <c r="B8" s="15" t="s">
        <v>34</v>
      </c>
      <c r="C8" s="22" t="s">
        <v>35</v>
      </c>
      <c r="D8" s="23" t="s">
        <v>40</v>
      </c>
      <c r="E8" s="52">
        <v>201</v>
      </c>
      <c r="F8" s="52">
        <v>168</v>
      </c>
      <c r="G8" s="53">
        <f t="shared" ref="G8:G41" si="2">SUM(F8/E8*100)</f>
        <v>83.582089552238799</v>
      </c>
      <c r="H8" s="53">
        <v>43.571428571428569</v>
      </c>
      <c r="I8" s="54" t="s">
        <v>98</v>
      </c>
      <c r="J8" s="52">
        <v>179</v>
      </c>
      <c r="K8" s="53">
        <f t="shared" si="0"/>
        <v>89.054726368159209</v>
      </c>
      <c r="L8" s="55">
        <v>73.45</v>
      </c>
      <c r="M8" s="14" t="s">
        <v>100</v>
      </c>
      <c r="N8" s="55">
        <f t="shared" si="1"/>
        <v>29.878571428571433</v>
      </c>
      <c r="O8" s="52">
        <v>2.52</v>
      </c>
      <c r="P8" s="54" t="s">
        <v>100</v>
      </c>
      <c r="Q8" s="56"/>
      <c r="R8" s="51"/>
    </row>
    <row r="9" spans="1:18" ht="25.5" x14ac:dyDescent="0.25">
      <c r="A9" s="49">
        <v>4</v>
      </c>
      <c r="B9" s="15" t="s">
        <v>41</v>
      </c>
      <c r="C9" s="54" t="s">
        <v>42</v>
      </c>
      <c r="D9" s="209" t="s">
        <v>43</v>
      </c>
      <c r="E9" s="52">
        <v>436</v>
      </c>
      <c r="F9" s="52">
        <v>210</v>
      </c>
      <c r="G9" s="53">
        <f t="shared" si="2"/>
        <v>48.165137614678898</v>
      </c>
      <c r="H9" s="53">
        <v>65.904761904761898</v>
      </c>
      <c r="I9" s="54" t="s">
        <v>99</v>
      </c>
      <c r="J9" s="52">
        <v>305</v>
      </c>
      <c r="K9" s="53">
        <f t="shared" si="0"/>
        <v>69.954128440366972</v>
      </c>
      <c r="L9" s="53">
        <v>75.75</v>
      </c>
      <c r="M9" s="14" t="s">
        <v>100</v>
      </c>
      <c r="N9" s="55">
        <f t="shared" si="1"/>
        <v>9.845238095238102</v>
      </c>
      <c r="O9" s="53">
        <v>2.73</v>
      </c>
      <c r="P9" s="54" t="s">
        <v>100</v>
      </c>
      <c r="Q9" s="56"/>
      <c r="R9" s="51"/>
    </row>
    <row r="10" spans="1:18" ht="12.75" customHeight="1" x14ac:dyDescent="0.25">
      <c r="A10" s="49">
        <v>5</v>
      </c>
      <c r="B10" s="21" t="s">
        <v>44</v>
      </c>
      <c r="C10" s="22" t="s">
        <v>35</v>
      </c>
      <c r="D10" s="23" t="s">
        <v>45</v>
      </c>
      <c r="E10" s="52">
        <v>90</v>
      </c>
      <c r="F10" s="52">
        <v>76</v>
      </c>
      <c r="G10" s="53">
        <f t="shared" si="2"/>
        <v>84.444444444444443</v>
      </c>
      <c r="H10" s="53">
        <v>31.315789473684209</v>
      </c>
      <c r="I10" s="54" t="s">
        <v>98</v>
      </c>
      <c r="J10" s="52">
        <v>75</v>
      </c>
      <c r="K10" s="53">
        <f t="shared" si="0"/>
        <v>83.333333333333343</v>
      </c>
      <c r="L10" s="55">
        <v>65</v>
      </c>
      <c r="M10" s="14" t="s">
        <v>99</v>
      </c>
      <c r="N10" s="55">
        <f t="shared" si="1"/>
        <v>33.684210526315795</v>
      </c>
      <c r="O10" s="52">
        <v>3.33</v>
      </c>
      <c r="P10" s="54" t="s">
        <v>99</v>
      </c>
      <c r="Q10" s="56"/>
      <c r="R10" s="51"/>
    </row>
    <row r="11" spans="1:18" ht="12.75" customHeight="1" x14ac:dyDescent="0.25">
      <c r="A11" s="49">
        <v>6</v>
      </c>
      <c r="B11" s="15" t="s">
        <v>44</v>
      </c>
      <c r="C11" s="22" t="s">
        <v>35</v>
      </c>
      <c r="D11" s="23" t="s">
        <v>46</v>
      </c>
      <c r="E11" s="52">
        <v>55</v>
      </c>
      <c r="F11" s="52">
        <v>40</v>
      </c>
      <c r="G11" s="53">
        <f t="shared" si="2"/>
        <v>72.727272727272734</v>
      </c>
      <c r="H11" s="53">
        <v>44.5</v>
      </c>
      <c r="I11" s="54" t="s">
        <v>98</v>
      </c>
      <c r="J11" s="52">
        <v>43</v>
      </c>
      <c r="K11" s="53">
        <f t="shared" si="0"/>
        <v>78.181818181818187</v>
      </c>
      <c r="L11" s="55">
        <v>63.05</v>
      </c>
      <c r="M11" s="14" t="s">
        <v>101</v>
      </c>
      <c r="N11" s="55">
        <f t="shared" si="1"/>
        <v>18.549999999999997</v>
      </c>
      <c r="O11" s="53">
        <v>2.6</v>
      </c>
      <c r="P11" s="54" t="s">
        <v>100</v>
      </c>
      <c r="Q11" s="56"/>
      <c r="R11" s="51"/>
    </row>
    <row r="12" spans="1:18" ht="12.75" customHeight="1" x14ac:dyDescent="0.25">
      <c r="A12" s="49">
        <v>7</v>
      </c>
      <c r="B12" s="21" t="s">
        <v>47</v>
      </c>
      <c r="C12" s="22" t="s">
        <v>35</v>
      </c>
      <c r="D12" s="23" t="s">
        <v>48</v>
      </c>
      <c r="E12" s="52">
        <v>89</v>
      </c>
      <c r="F12" s="52">
        <v>68</v>
      </c>
      <c r="G12" s="53">
        <f t="shared" si="2"/>
        <v>76.404494382022463</v>
      </c>
      <c r="H12" s="53">
        <v>41.176470588235297</v>
      </c>
      <c r="I12" s="54" t="s">
        <v>98</v>
      </c>
      <c r="J12" s="52">
        <v>75</v>
      </c>
      <c r="K12" s="53">
        <f t="shared" si="0"/>
        <v>84.269662921348313</v>
      </c>
      <c r="L12" s="55">
        <v>65</v>
      </c>
      <c r="M12" s="14" t="s">
        <v>99</v>
      </c>
      <c r="N12" s="55">
        <f t="shared" si="1"/>
        <v>23.823529411764703</v>
      </c>
      <c r="O12" s="52">
        <v>2.71</v>
      </c>
      <c r="P12" s="54" t="s">
        <v>100</v>
      </c>
      <c r="Q12" s="56"/>
      <c r="R12" s="51"/>
    </row>
    <row r="13" spans="1:18" ht="12.75" customHeight="1" x14ac:dyDescent="0.25">
      <c r="A13" s="49">
        <v>8</v>
      </c>
      <c r="B13" s="15" t="s">
        <v>47</v>
      </c>
      <c r="C13" s="22" t="s">
        <v>35</v>
      </c>
      <c r="D13" s="23" t="s">
        <v>49</v>
      </c>
      <c r="E13" s="52">
        <v>100</v>
      </c>
      <c r="F13" s="52">
        <v>75</v>
      </c>
      <c r="G13" s="53">
        <f t="shared" si="2"/>
        <v>75</v>
      </c>
      <c r="H13" s="53">
        <v>35.06666666666667</v>
      </c>
      <c r="I13" s="54" t="s">
        <v>98</v>
      </c>
      <c r="J13" s="52">
        <v>74</v>
      </c>
      <c r="K13" s="53">
        <f t="shared" si="0"/>
        <v>74</v>
      </c>
      <c r="L13" s="55">
        <v>74.58</v>
      </c>
      <c r="M13" s="14" t="s">
        <v>100</v>
      </c>
      <c r="N13" s="55">
        <f t="shared" si="1"/>
        <v>39.513333333333328</v>
      </c>
      <c r="O13" s="53">
        <v>2.79</v>
      </c>
      <c r="P13" s="54" t="s">
        <v>100</v>
      </c>
      <c r="Q13" s="56"/>
      <c r="R13" s="51"/>
    </row>
    <row r="14" spans="1:18" ht="12.75" customHeight="1" x14ac:dyDescent="0.25">
      <c r="A14" s="49">
        <v>9</v>
      </c>
      <c r="B14" s="21" t="s">
        <v>50</v>
      </c>
      <c r="C14" s="22" t="s">
        <v>35</v>
      </c>
      <c r="D14" s="23" t="s">
        <v>51</v>
      </c>
      <c r="E14" s="52">
        <v>85</v>
      </c>
      <c r="F14" s="52">
        <v>61</v>
      </c>
      <c r="G14" s="53">
        <f t="shared" si="2"/>
        <v>71.764705882352942</v>
      </c>
      <c r="H14" s="53">
        <v>27.868852459016395</v>
      </c>
      <c r="I14" s="54" t="s">
        <v>98</v>
      </c>
      <c r="J14" s="52">
        <v>81</v>
      </c>
      <c r="K14" s="53">
        <f t="shared" si="0"/>
        <v>95.294117647058812</v>
      </c>
      <c r="L14" s="55">
        <v>65</v>
      </c>
      <c r="M14" s="14" t="s">
        <v>99</v>
      </c>
      <c r="N14" s="55">
        <f t="shared" si="1"/>
        <v>37.131147540983605</v>
      </c>
      <c r="O14" s="52">
        <v>3.17</v>
      </c>
      <c r="P14" s="54" t="s">
        <v>99</v>
      </c>
      <c r="Q14" s="56"/>
      <c r="R14" s="51"/>
    </row>
    <row r="15" spans="1:18" ht="12.75" customHeight="1" x14ac:dyDescent="0.25">
      <c r="A15" s="49">
        <v>10</v>
      </c>
      <c r="B15" s="15" t="s">
        <v>50</v>
      </c>
      <c r="C15" s="22" t="s">
        <v>35</v>
      </c>
      <c r="D15" s="23" t="s">
        <v>52</v>
      </c>
      <c r="E15" s="52">
        <v>59</v>
      </c>
      <c r="F15" s="52">
        <v>39</v>
      </c>
      <c r="G15" s="53">
        <f t="shared" si="2"/>
        <v>66.101694915254242</v>
      </c>
      <c r="H15" s="53">
        <v>44.358974358974358</v>
      </c>
      <c r="I15" s="54" t="s">
        <v>98</v>
      </c>
      <c r="J15" s="52">
        <v>51</v>
      </c>
      <c r="K15" s="53">
        <f t="shared" si="0"/>
        <v>86.440677966101703</v>
      </c>
      <c r="L15" s="55">
        <v>57.45</v>
      </c>
      <c r="M15" s="14" t="s">
        <v>101</v>
      </c>
      <c r="N15" s="55">
        <f t="shared" si="1"/>
        <v>13.091025641025645</v>
      </c>
      <c r="O15" s="53">
        <v>3.03</v>
      </c>
      <c r="P15" s="54" t="s">
        <v>99</v>
      </c>
      <c r="Q15" s="56"/>
      <c r="R15" s="51"/>
    </row>
    <row r="16" spans="1:18" ht="12.75" customHeight="1" x14ac:dyDescent="0.25">
      <c r="A16" s="49">
        <v>11</v>
      </c>
      <c r="B16" s="21" t="s">
        <v>53</v>
      </c>
      <c r="C16" s="22" t="s">
        <v>35</v>
      </c>
      <c r="D16" s="23" t="s">
        <v>54</v>
      </c>
      <c r="E16" s="52">
        <v>39</v>
      </c>
      <c r="F16" s="52">
        <v>26</v>
      </c>
      <c r="G16" s="53">
        <f t="shared" si="2"/>
        <v>66.666666666666657</v>
      </c>
      <c r="H16" s="53">
        <v>45.769230769230766</v>
      </c>
      <c r="I16" s="54" t="s">
        <v>98</v>
      </c>
      <c r="J16" s="52">
        <v>29</v>
      </c>
      <c r="K16" s="53">
        <f t="shared" si="0"/>
        <v>74.358974358974365</v>
      </c>
      <c r="L16" s="55">
        <v>80.040000000000006</v>
      </c>
      <c r="M16" s="14" t="s">
        <v>102</v>
      </c>
      <c r="N16" s="55">
        <f t="shared" si="1"/>
        <v>34.27076923076924</v>
      </c>
      <c r="O16" s="52">
        <v>2.3199999999999998</v>
      </c>
      <c r="P16" s="54" t="s">
        <v>102</v>
      </c>
      <c r="Q16" s="56"/>
      <c r="R16" s="51"/>
    </row>
    <row r="17" spans="1:18" ht="12.75" customHeight="1" x14ac:dyDescent="0.25">
      <c r="A17" s="49">
        <v>12</v>
      </c>
      <c r="B17" s="15" t="s">
        <v>55</v>
      </c>
      <c r="C17" s="22" t="s">
        <v>35</v>
      </c>
      <c r="D17" s="23" t="s">
        <v>56</v>
      </c>
      <c r="E17" s="52">
        <v>63</v>
      </c>
      <c r="F17" s="52">
        <v>50</v>
      </c>
      <c r="G17" s="53">
        <f t="shared" si="2"/>
        <v>79.365079365079367</v>
      </c>
      <c r="H17" s="53">
        <v>50.4</v>
      </c>
      <c r="I17" s="54" t="s">
        <v>98</v>
      </c>
      <c r="J17" s="52">
        <v>55</v>
      </c>
      <c r="K17" s="53">
        <f t="shared" si="0"/>
        <v>87.301587301587304</v>
      </c>
      <c r="L17" s="55">
        <v>85</v>
      </c>
      <c r="M17" s="14" t="s">
        <v>102</v>
      </c>
      <c r="N17" s="55">
        <f t="shared" si="1"/>
        <v>34.6</v>
      </c>
      <c r="O17" s="52">
        <v>1.99</v>
      </c>
      <c r="P17" s="54" t="s">
        <v>103</v>
      </c>
      <c r="Q17" s="56"/>
      <c r="R17" s="51"/>
    </row>
    <row r="18" spans="1:18" ht="12.75" customHeight="1" x14ac:dyDescent="0.25">
      <c r="A18" s="49">
        <v>13</v>
      </c>
      <c r="B18" s="24" t="s">
        <v>53</v>
      </c>
      <c r="C18" s="22" t="s">
        <v>35</v>
      </c>
      <c r="D18" s="23" t="s">
        <v>57</v>
      </c>
      <c r="E18" s="52">
        <v>14</v>
      </c>
      <c r="F18" s="52">
        <v>9</v>
      </c>
      <c r="G18" s="53">
        <f t="shared" si="2"/>
        <v>64.285714285714292</v>
      </c>
      <c r="H18" s="53">
        <v>38.888888888888886</v>
      </c>
      <c r="I18" s="54" t="s">
        <v>98</v>
      </c>
      <c r="J18" s="52">
        <v>11</v>
      </c>
      <c r="K18" s="53">
        <f t="shared" si="0"/>
        <v>78.571428571428569</v>
      </c>
      <c r="L18" s="55">
        <v>88.07</v>
      </c>
      <c r="M18" s="14" t="s">
        <v>102</v>
      </c>
      <c r="N18" s="55">
        <f t="shared" si="1"/>
        <v>49.181111111111107</v>
      </c>
      <c r="O18" s="52">
        <v>1.1200000000000001</v>
      </c>
      <c r="P18" s="54" t="s">
        <v>104</v>
      </c>
      <c r="Q18" s="56"/>
      <c r="R18" s="51"/>
    </row>
    <row r="19" spans="1:18" ht="25.5" x14ac:dyDescent="0.25">
      <c r="A19" s="49">
        <v>14</v>
      </c>
      <c r="B19" s="208" t="s">
        <v>58</v>
      </c>
      <c r="C19" s="54" t="s">
        <v>35</v>
      </c>
      <c r="D19" s="23" t="s">
        <v>59</v>
      </c>
      <c r="E19" s="52">
        <v>31</v>
      </c>
      <c r="F19" s="52">
        <v>25</v>
      </c>
      <c r="G19" s="53">
        <f t="shared" si="2"/>
        <v>80.645161290322577</v>
      </c>
      <c r="H19" s="53">
        <v>35.6</v>
      </c>
      <c r="I19" s="54" t="s">
        <v>98</v>
      </c>
      <c r="J19" s="52">
        <v>28</v>
      </c>
      <c r="K19" s="53">
        <f t="shared" si="0"/>
        <v>90.322580645161281</v>
      </c>
      <c r="L19" s="55">
        <v>72</v>
      </c>
      <c r="M19" s="14" t="s">
        <v>99</v>
      </c>
      <c r="N19" s="55">
        <f t="shared" si="1"/>
        <v>36.4</v>
      </c>
      <c r="O19" s="52">
        <v>1.63</v>
      </c>
      <c r="P19" s="54" t="s">
        <v>103</v>
      </c>
      <c r="Q19" s="56"/>
      <c r="R19" s="51"/>
    </row>
    <row r="20" spans="1:18" ht="15.75" x14ac:dyDescent="0.25">
      <c r="A20" s="49">
        <v>15</v>
      </c>
      <c r="B20" s="24" t="s">
        <v>58</v>
      </c>
      <c r="C20" s="22" t="s">
        <v>35</v>
      </c>
      <c r="D20" s="23" t="s">
        <v>60</v>
      </c>
      <c r="E20" s="52">
        <v>17</v>
      </c>
      <c r="F20" s="52">
        <v>11</v>
      </c>
      <c r="G20" s="53">
        <f t="shared" si="2"/>
        <v>64.705882352941174</v>
      </c>
      <c r="H20" s="53">
        <v>42.727272727272727</v>
      </c>
      <c r="I20" s="54" t="s">
        <v>98</v>
      </c>
      <c r="J20" s="52">
        <v>15</v>
      </c>
      <c r="K20" s="53">
        <f t="shared" si="0"/>
        <v>88.235294117647058</v>
      </c>
      <c r="L20" s="55">
        <v>71.45</v>
      </c>
      <c r="M20" s="14" t="s">
        <v>99</v>
      </c>
      <c r="N20" s="55">
        <f t="shared" si="1"/>
        <v>28.722727272727276</v>
      </c>
      <c r="O20" s="53">
        <v>2.9</v>
      </c>
      <c r="P20" s="54" t="s">
        <v>100</v>
      </c>
      <c r="Q20" s="56"/>
      <c r="R20" s="51"/>
    </row>
    <row r="21" spans="1:18" ht="15.75" x14ac:dyDescent="0.25">
      <c r="A21" s="49">
        <v>16</v>
      </c>
      <c r="B21" s="21" t="s">
        <v>61</v>
      </c>
      <c r="C21" s="22" t="s">
        <v>42</v>
      </c>
      <c r="D21" s="23" t="s">
        <v>62</v>
      </c>
      <c r="E21" s="52">
        <v>105</v>
      </c>
      <c r="F21" s="52">
        <v>80</v>
      </c>
      <c r="G21" s="53">
        <f t="shared" si="2"/>
        <v>76.19047619047619</v>
      </c>
      <c r="H21" s="53">
        <v>43.25</v>
      </c>
      <c r="I21" s="54" t="s">
        <v>98</v>
      </c>
      <c r="J21" s="52">
        <v>75</v>
      </c>
      <c r="K21" s="53">
        <f t="shared" si="0"/>
        <v>71.428571428571431</v>
      </c>
      <c r="L21" s="55">
        <v>65</v>
      </c>
      <c r="M21" s="14" t="s">
        <v>99</v>
      </c>
      <c r="N21" s="55">
        <f t="shared" si="1"/>
        <v>21.75</v>
      </c>
      <c r="O21" s="52">
        <v>1.85</v>
      </c>
      <c r="P21" s="54" t="s">
        <v>103</v>
      </c>
      <c r="Q21" s="56"/>
      <c r="R21" s="51"/>
    </row>
    <row r="22" spans="1:18" ht="15.75" customHeight="1" x14ac:dyDescent="0.25">
      <c r="A22" s="61">
        <v>17</v>
      </c>
      <c r="B22" s="24" t="s">
        <v>61</v>
      </c>
      <c r="C22" s="16" t="s">
        <v>42</v>
      </c>
      <c r="D22" s="17" t="s">
        <v>63</v>
      </c>
      <c r="E22" s="52">
        <v>105</v>
      </c>
      <c r="F22" s="52">
        <v>81</v>
      </c>
      <c r="G22" s="53">
        <f t="shared" si="2"/>
        <v>77.142857142857153</v>
      </c>
      <c r="H22" s="53">
        <v>19.876543209876544</v>
      </c>
      <c r="I22" s="54" t="s">
        <v>98</v>
      </c>
      <c r="J22" s="52">
        <v>102</v>
      </c>
      <c r="K22" s="53">
        <f t="shared" si="0"/>
        <v>97.142857142857139</v>
      </c>
      <c r="L22" s="55">
        <v>79</v>
      </c>
      <c r="M22" s="14" t="s">
        <v>100</v>
      </c>
      <c r="N22" s="55">
        <f t="shared" si="1"/>
        <v>59.123456790123456</v>
      </c>
      <c r="O22" s="52">
        <v>1.61</v>
      </c>
      <c r="P22" s="54" t="s">
        <v>103</v>
      </c>
      <c r="Q22" s="56"/>
      <c r="R22" s="51"/>
    </row>
    <row r="23" spans="1:18" ht="15.75" x14ac:dyDescent="0.25">
      <c r="A23" s="49">
        <v>18</v>
      </c>
      <c r="B23" s="24" t="s">
        <v>61</v>
      </c>
      <c r="C23" s="22" t="s">
        <v>42</v>
      </c>
      <c r="D23" s="23" t="s">
        <v>64</v>
      </c>
      <c r="E23" s="52">
        <v>106</v>
      </c>
      <c r="F23" s="52">
        <v>73</v>
      </c>
      <c r="G23" s="53">
        <f t="shared" si="2"/>
        <v>68.867924528301884</v>
      </c>
      <c r="H23" s="53">
        <v>30.958904109589042</v>
      </c>
      <c r="I23" s="54" t="s">
        <v>98</v>
      </c>
      <c r="J23" s="52">
        <v>80</v>
      </c>
      <c r="K23" s="53">
        <f t="shared" si="0"/>
        <v>75.471698113207552</v>
      </c>
      <c r="L23" s="55">
        <v>63</v>
      </c>
      <c r="M23" s="14" t="s">
        <v>101</v>
      </c>
      <c r="N23" s="55">
        <f t="shared" si="1"/>
        <v>32.041095890410958</v>
      </c>
      <c r="O23" s="52">
        <v>2.2400000000000002</v>
      </c>
      <c r="P23" s="54" t="s">
        <v>102</v>
      </c>
      <c r="Q23" s="56"/>
      <c r="R23" s="51"/>
    </row>
    <row r="24" spans="1:18" ht="16.5" customHeight="1" x14ac:dyDescent="0.25">
      <c r="A24" s="49">
        <v>19</v>
      </c>
      <c r="B24" s="24" t="s">
        <v>61</v>
      </c>
      <c r="C24" s="16" t="s">
        <v>42</v>
      </c>
      <c r="D24" s="17" t="s">
        <v>65</v>
      </c>
      <c r="E24" s="52">
        <v>106</v>
      </c>
      <c r="F24" s="52">
        <v>86</v>
      </c>
      <c r="G24" s="53">
        <f t="shared" si="2"/>
        <v>81.132075471698116</v>
      </c>
      <c r="H24" s="53">
        <v>34.534883720930232</v>
      </c>
      <c r="I24" s="54" t="s">
        <v>98</v>
      </c>
      <c r="J24" s="52">
        <v>100</v>
      </c>
      <c r="K24" s="53">
        <f t="shared" si="0"/>
        <v>94.339622641509436</v>
      </c>
      <c r="L24" s="55">
        <v>65.790000000000006</v>
      </c>
      <c r="M24" s="14" t="s">
        <v>99</v>
      </c>
      <c r="N24" s="55">
        <f t="shared" si="1"/>
        <v>31.255116279069775</v>
      </c>
      <c r="O24" s="52">
        <v>2.35</v>
      </c>
      <c r="P24" s="54" t="s">
        <v>102</v>
      </c>
      <c r="Q24" s="56"/>
      <c r="R24" s="51"/>
    </row>
    <row r="25" spans="1:18" ht="26.25" x14ac:dyDescent="0.25">
      <c r="A25" s="49">
        <v>20</v>
      </c>
      <c r="B25" s="208" t="s">
        <v>66</v>
      </c>
      <c r="C25" s="54" t="s">
        <v>42</v>
      </c>
      <c r="D25" s="209" t="s">
        <v>67</v>
      </c>
      <c r="E25" s="52">
        <v>106</v>
      </c>
      <c r="F25" s="52">
        <v>84</v>
      </c>
      <c r="G25" s="53">
        <f t="shared" si="2"/>
        <v>79.245283018867923</v>
      </c>
      <c r="H25" s="53">
        <v>35</v>
      </c>
      <c r="I25" s="54" t="s">
        <v>98</v>
      </c>
      <c r="J25" s="52">
        <v>97</v>
      </c>
      <c r="K25" s="53">
        <f t="shared" si="0"/>
        <v>91.509433962264154</v>
      </c>
      <c r="L25" s="55">
        <v>80</v>
      </c>
      <c r="M25" s="14" t="s">
        <v>102</v>
      </c>
      <c r="N25" s="55">
        <f t="shared" si="1"/>
        <v>45</v>
      </c>
      <c r="O25" s="52">
        <v>1.35</v>
      </c>
      <c r="P25" s="54" t="s">
        <v>104</v>
      </c>
      <c r="Q25" s="56"/>
      <c r="R25" s="51"/>
    </row>
    <row r="26" spans="1:18" ht="26.25" x14ac:dyDescent="0.25">
      <c r="A26" s="49">
        <v>21</v>
      </c>
      <c r="B26" s="210" t="s">
        <v>66</v>
      </c>
      <c r="C26" s="54" t="s">
        <v>42</v>
      </c>
      <c r="D26" s="209" t="s">
        <v>68</v>
      </c>
      <c r="E26" s="52">
        <v>104</v>
      </c>
      <c r="F26" s="52">
        <v>45</v>
      </c>
      <c r="G26" s="53">
        <f t="shared" si="2"/>
        <v>43.269230769230774</v>
      </c>
      <c r="H26" s="53">
        <v>70.444444444444443</v>
      </c>
      <c r="I26" s="54" t="s">
        <v>99</v>
      </c>
      <c r="J26" s="52">
        <v>101</v>
      </c>
      <c r="K26" s="53">
        <f t="shared" si="0"/>
        <v>97.115384615384613</v>
      </c>
      <c r="L26" s="55">
        <v>86</v>
      </c>
      <c r="M26" s="14" t="s">
        <v>100</v>
      </c>
      <c r="N26" s="55">
        <f t="shared" si="1"/>
        <v>15.555555555555557</v>
      </c>
      <c r="O26" s="52">
        <v>1.82</v>
      </c>
      <c r="P26" s="54" t="s">
        <v>103</v>
      </c>
      <c r="Q26" s="56"/>
      <c r="R26" s="51"/>
    </row>
    <row r="27" spans="1:18" ht="15.75" x14ac:dyDescent="0.25">
      <c r="A27" s="49">
        <v>22</v>
      </c>
      <c r="B27" s="24" t="s">
        <v>69</v>
      </c>
      <c r="C27" s="22" t="s">
        <v>42</v>
      </c>
      <c r="D27" s="23" t="s">
        <v>70</v>
      </c>
      <c r="E27" s="52">
        <v>25</v>
      </c>
      <c r="F27" s="52">
        <v>22</v>
      </c>
      <c r="G27" s="53">
        <f t="shared" si="2"/>
        <v>88</v>
      </c>
      <c r="H27" s="53">
        <v>40.454545454545453</v>
      </c>
      <c r="I27" s="54" t="s">
        <v>98</v>
      </c>
      <c r="J27" s="52">
        <v>21</v>
      </c>
      <c r="K27" s="53">
        <f t="shared" si="0"/>
        <v>84</v>
      </c>
      <c r="L27" s="55">
        <v>75.67</v>
      </c>
      <c r="M27" s="14" t="s">
        <v>100</v>
      </c>
      <c r="N27" s="55">
        <f t="shared" si="1"/>
        <v>35.215454545454548</v>
      </c>
      <c r="O27" s="52">
        <v>2.46</v>
      </c>
      <c r="P27" s="54" t="s">
        <v>102</v>
      </c>
      <c r="Q27" s="56"/>
      <c r="R27" s="51"/>
    </row>
    <row r="28" spans="1:18" ht="25.5" x14ac:dyDescent="0.25">
      <c r="A28" s="49">
        <v>23</v>
      </c>
      <c r="B28" s="210" t="s">
        <v>66</v>
      </c>
      <c r="C28" s="54" t="s">
        <v>42</v>
      </c>
      <c r="D28" s="23" t="s">
        <v>106</v>
      </c>
      <c r="E28" s="52">
        <v>44</v>
      </c>
      <c r="F28" s="52">
        <v>34</v>
      </c>
      <c r="G28" s="53">
        <f t="shared" si="2"/>
        <v>77.272727272727266</v>
      </c>
      <c r="H28" s="53">
        <v>34.411764705882355</v>
      </c>
      <c r="I28" s="54" t="s">
        <v>98</v>
      </c>
      <c r="J28" s="52">
        <v>40</v>
      </c>
      <c r="K28" s="53">
        <f t="shared" si="0"/>
        <v>90.909090909090907</v>
      </c>
      <c r="L28" s="55">
        <v>71.45</v>
      </c>
      <c r="M28" s="14" t="s">
        <v>99</v>
      </c>
      <c r="N28" s="55">
        <f t="shared" si="1"/>
        <v>37.038235294117648</v>
      </c>
      <c r="O28" s="52">
        <v>1.41</v>
      </c>
      <c r="P28" s="54" t="s">
        <v>104</v>
      </c>
      <c r="Q28" s="56"/>
      <c r="R28" s="51"/>
    </row>
    <row r="29" spans="1:18" ht="25.5" x14ac:dyDescent="0.25">
      <c r="A29" s="49">
        <v>24</v>
      </c>
      <c r="B29" s="208" t="s">
        <v>72</v>
      </c>
      <c r="C29" s="54" t="s">
        <v>42</v>
      </c>
      <c r="D29" s="23" t="s">
        <v>73</v>
      </c>
      <c r="E29" s="52">
        <v>95</v>
      </c>
      <c r="F29" s="52">
        <v>71</v>
      </c>
      <c r="G29" s="53">
        <f t="shared" si="2"/>
        <v>74.73684210526315</v>
      </c>
      <c r="H29" s="53">
        <v>35.2112676056338</v>
      </c>
      <c r="I29" s="54" t="s">
        <v>98</v>
      </c>
      <c r="J29" s="52">
        <v>24</v>
      </c>
      <c r="K29" s="53">
        <f t="shared" si="0"/>
        <v>25.263157894736842</v>
      </c>
      <c r="L29" s="55">
        <v>54</v>
      </c>
      <c r="M29" s="14" t="s">
        <v>101</v>
      </c>
      <c r="N29" s="55">
        <f t="shared" si="1"/>
        <v>18.7887323943662</v>
      </c>
      <c r="O29" s="52">
        <v>1.68</v>
      </c>
      <c r="P29" s="54" t="s">
        <v>103</v>
      </c>
      <c r="Q29" s="56"/>
      <c r="R29" s="51"/>
    </row>
    <row r="30" spans="1:18" ht="15.75" x14ac:dyDescent="0.25">
      <c r="A30" s="49">
        <v>25</v>
      </c>
      <c r="B30" s="15" t="s">
        <v>74</v>
      </c>
      <c r="C30" s="22" t="s">
        <v>42</v>
      </c>
      <c r="D30" s="23" t="s">
        <v>75</v>
      </c>
      <c r="E30" s="52">
        <v>42</v>
      </c>
      <c r="F30" s="52">
        <v>25</v>
      </c>
      <c r="G30" s="53">
        <f t="shared" si="2"/>
        <v>59.523809523809526</v>
      </c>
      <c r="H30" s="53">
        <v>34</v>
      </c>
      <c r="I30" s="54" t="s">
        <v>98</v>
      </c>
      <c r="J30" s="52">
        <v>29</v>
      </c>
      <c r="K30" s="53">
        <f t="shared" si="0"/>
        <v>69.047619047619051</v>
      </c>
      <c r="L30" s="55">
        <v>49</v>
      </c>
      <c r="M30" s="14" t="s">
        <v>101</v>
      </c>
      <c r="N30" s="55">
        <f t="shared" si="1"/>
        <v>15</v>
      </c>
      <c r="O30" s="52">
        <v>2.17</v>
      </c>
      <c r="P30" s="54" t="s">
        <v>102</v>
      </c>
      <c r="Q30" s="56"/>
      <c r="R30" s="51"/>
    </row>
    <row r="31" spans="1:18" ht="15.75" x14ac:dyDescent="0.25">
      <c r="A31" s="49">
        <v>26</v>
      </c>
      <c r="B31" s="24" t="s">
        <v>74</v>
      </c>
      <c r="C31" s="22" t="s">
        <v>42</v>
      </c>
      <c r="D31" s="23" t="s">
        <v>76</v>
      </c>
      <c r="E31" s="52">
        <v>40</v>
      </c>
      <c r="F31" s="52">
        <v>32</v>
      </c>
      <c r="G31" s="53">
        <f t="shared" si="2"/>
        <v>80</v>
      </c>
      <c r="H31" s="53">
        <v>30.625</v>
      </c>
      <c r="I31" s="54" t="s">
        <v>98</v>
      </c>
      <c r="J31" s="52">
        <v>38</v>
      </c>
      <c r="K31" s="53">
        <f t="shared" si="0"/>
        <v>95</v>
      </c>
      <c r="L31" s="55">
        <v>67.47</v>
      </c>
      <c r="M31" s="14" t="s">
        <v>99</v>
      </c>
      <c r="N31" s="55">
        <f t="shared" si="1"/>
        <v>36.844999999999999</v>
      </c>
      <c r="O31" s="52">
        <v>2.15</v>
      </c>
      <c r="P31" s="54" t="s">
        <v>102</v>
      </c>
      <c r="Q31" s="56"/>
      <c r="R31" s="51"/>
    </row>
    <row r="32" spans="1:18" ht="25.5" x14ac:dyDescent="0.25">
      <c r="A32" s="49">
        <v>27</v>
      </c>
      <c r="B32" s="210" t="s">
        <v>72</v>
      </c>
      <c r="C32" s="54" t="s">
        <v>42</v>
      </c>
      <c r="D32" s="23" t="s">
        <v>77</v>
      </c>
      <c r="E32" s="52">
        <v>98</v>
      </c>
      <c r="F32" s="52">
        <v>59</v>
      </c>
      <c r="G32" s="53">
        <f t="shared" si="2"/>
        <v>60.204081632653065</v>
      </c>
      <c r="H32" s="53">
        <v>38.135593220338983</v>
      </c>
      <c r="I32" s="54" t="s">
        <v>98</v>
      </c>
      <c r="J32" s="52">
        <v>57</v>
      </c>
      <c r="K32" s="53">
        <f t="shared" si="0"/>
        <v>58.163265306122447</v>
      </c>
      <c r="L32" s="55">
        <v>45</v>
      </c>
      <c r="M32" s="14" t="s">
        <v>101</v>
      </c>
      <c r="N32" s="55">
        <f t="shared" si="1"/>
        <v>6.8644067796610173</v>
      </c>
      <c r="O32" s="52">
        <v>2.73</v>
      </c>
      <c r="P32" s="54" t="s">
        <v>100</v>
      </c>
      <c r="Q32" s="56"/>
      <c r="R32" s="51"/>
    </row>
    <row r="33" spans="1:18" ht="15.75" x14ac:dyDescent="0.25">
      <c r="A33" s="49">
        <v>28</v>
      </c>
      <c r="B33" s="21" t="s">
        <v>78</v>
      </c>
      <c r="C33" s="22" t="s">
        <v>42</v>
      </c>
      <c r="D33" s="23" t="s">
        <v>79</v>
      </c>
      <c r="E33" s="52">
        <v>54</v>
      </c>
      <c r="F33" s="52">
        <v>39</v>
      </c>
      <c r="G33" s="53">
        <f t="shared" si="2"/>
        <v>72.222222222222214</v>
      </c>
      <c r="H33" s="53">
        <v>36.92307692307692</v>
      </c>
      <c r="I33" s="54" t="s">
        <v>98</v>
      </c>
      <c r="J33" s="52">
        <v>37</v>
      </c>
      <c r="K33" s="53">
        <f t="shared" si="0"/>
        <v>68.518518518518519</v>
      </c>
      <c r="L33" s="55">
        <v>74.349999999999994</v>
      </c>
      <c r="M33" s="14" t="s">
        <v>100</v>
      </c>
      <c r="N33" s="55">
        <f t="shared" si="1"/>
        <v>37.426923076923075</v>
      </c>
      <c r="O33" s="52">
        <v>1.1299999999999999</v>
      </c>
      <c r="P33" s="54" t="s">
        <v>104</v>
      </c>
      <c r="Q33" s="56"/>
      <c r="R33" s="51"/>
    </row>
    <row r="34" spans="1:18" ht="25.5" x14ac:dyDescent="0.25">
      <c r="A34" s="49">
        <v>29</v>
      </c>
      <c r="B34" s="210" t="s">
        <v>78</v>
      </c>
      <c r="C34" s="54" t="s">
        <v>42</v>
      </c>
      <c r="D34" s="23" t="s">
        <v>80</v>
      </c>
      <c r="E34" s="52">
        <v>54</v>
      </c>
      <c r="F34" s="52">
        <v>38</v>
      </c>
      <c r="G34" s="53">
        <f t="shared" si="2"/>
        <v>70.370370370370367</v>
      </c>
      <c r="H34" s="53">
        <v>43.157894736842103</v>
      </c>
      <c r="I34" s="54" t="s">
        <v>98</v>
      </c>
      <c r="J34" s="52">
        <v>39</v>
      </c>
      <c r="K34" s="53">
        <f t="shared" si="0"/>
        <v>72.222222222222214</v>
      </c>
      <c r="L34" s="55">
        <v>65</v>
      </c>
      <c r="M34" s="14" t="s">
        <v>99</v>
      </c>
      <c r="N34" s="55">
        <f t="shared" si="1"/>
        <v>21.842105263157897</v>
      </c>
      <c r="O34" s="52">
        <v>1.58</v>
      </c>
      <c r="P34" s="54" t="s">
        <v>103</v>
      </c>
      <c r="Q34" s="56"/>
      <c r="R34" s="51"/>
    </row>
    <row r="35" spans="1:18" ht="15.75" x14ac:dyDescent="0.25">
      <c r="A35" s="49">
        <v>30</v>
      </c>
      <c r="B35" s="21" t="s">
        <v>50</v>
      </c>
      <c r="C35" s="22" t="s">
        <v>42</v>
      </c>
      <c r="D35" s="23" t="s">
        <v>81</v>
      </c>
      <c r="E35" s="52">
        <v>74</v>
      </c>
      <c r="F35" s="52">
        <v>47</v>
      </c>
      <c r="G35" s="53">
        <f t="shared" si="2"/>
        <v>63.513513513513509</v>
      </c>
      <c r="H35" s="53">
        <v>41.276595744680854</v>
      </c>
      <c r="I35" s="54" t="s">
        <v>98</v>
      </c>
      <c r="J35" s="52">
        <v>57</v>
      </c>
      <c r="K35" s="53">
        <f t="shared" si="0"/>
        <v>77.027027027027032</v>
      </c>
      <c r="L35" s="55">
        <v>68.69</v>
      </c>
      <c r="M35" s="14" t="s">
        <v>99</v>
      </c>
      <c r="N35" s="55">
        <f t="shared" si="1"/>
        <v>27.413404255319143</v>
      </c>
      <c r="O35" s="52">
        <v>2.34</v>
      </c>
      <c r="P35" s="54" t="s">
        <v>102</v>
      </c>
      <c r="Q35" s="56"/>
      <c r="R35" s="51"/>
    </row>
    <row r="36" spans="1:18" ht="15.75" x14ac:dyDescent="0.25">
      <c r="A36" s="49">
        <v>31</v>
      </c>
      <c r="B36" s="15" t="s">
        <v>50</v>
      </c>
      <c r="C36" s="22" t="s">
        <v>42</v>
      </c>
      <c r="D36" s="23" t="s">
        <v>82</v>
      </c>
      <c r="E36" s="52">
        <v>73</v>
      </c>
      <c r="F36" s="52">
        <v>47</v>
      </c>
      <c r="G36" s="53">
        <f t="shared" si="2"/>
        <v>64.38356164383562</v>
      </c>
      <c r="H36" s="53">
        <v>45.744680851063826</v>
      </c>
      <c r="I36" s="54" t="s">
        <v>98</v>
      </c>
      <c r="J36" s="52">
        <v>69</v>
      </c>
      <c r="K36" s="53">
        <f t="shared" si="0"/>
        <v>94.520547945205479</v>
      </c>
      <c r="L36" s="55">
        <v>72.040000000000006</v>
      </c>
      <c r="M36" s="14" t="s">
        <v>99</v>
      </c>
      <c r="N36" s="55">
        <f t="shared" si="1"/>
        <v>26.29531914893618</v>
      </c>
      <c r="O36" s="52">
        <v>2.23</v>
      </c>
      <c r="P36" s="54" t="s">
        <v>102</v>
      </c>
      <c r="Q36" s="56"/>
      <c r="R36" s="51"/>
    </row>
    <row r="37" spans="1:18" ht="25.5" x14ac:dyDescent="0.25">
      <c r="A37" s="49">
        <v>32</v>
      </c>
      <c r="B37" s="210" t="s">
        <v>50</v>
      </c>
      <c r="C37" s="54" t="s">
        <v>42</v>
      </c>
      <c r="D37" s="23" t="s">
        <v>83</v>
      </c>
      <c r="E37" s="52">
        <v>75</v>
      </c>
      <c r="F37" s="52">
        <v>35</v>
      </c>
      <c r="G37" s="53">
        <f t="shared" si="2"/>
        <v>46.666666666666664</v>
      </c>
      <c r="H37" s="53">
        <v>64.571428571428569</v>
      </c>
      <c r="I37" s="54" t="s">
        <v>98</v>
      </c>
      <c r="J37" s="52">
        <v>45</v>
      </c>
      <c r="K37" s="53">
        <f t="shared" si="0"/>
        <v>60</v>
      </c>
      <c r="L37" s="55">
        <v>73.569999999999993</v>
      </c>
      <c r="M37" s="14" t="s">
        <v>100</v>
      </c>
      <c r="N37" s="55">
        <f t="shared" si="1"/>
        <v>8.9985714285714238</v>
      </c>
      <c r="O37" s="52">
        <v>2.44</v>
      </c>
      <c r="P37" s="54" t="s">
        <v>102</v>
      </c>
      <c r="Q37" s="56"/>
      <c r="R37" s="51"/>
    </row>
    <row r="38" spans="1:18" ht="15.75" x14ac:dyDescent="0.25">
      <c r="A38" s="49">
        <v>33</v>
      </c>
      <c r="B38" s="24" t="s">
        <v>50</v>
      </c>
      <c r="C38" s="22" t="s">
        <v>42</v>
      </c>
      <c r="D38" s="23" t="s">
        <v>84</v>
      </c>
      <c r="E38" s="52">
        <v>28</v>
      </c>
      <c r="F38" s="52">
        <v>18</v>
      </c>
      <c r="G38" s="53">
        <f t="shared" si="2"/>
        <v>64.285714285714292</v>
      </c>
      <c r="H38" s="53">
        <v>60.555555555555557</v>
      </c>
      <c r="I38" s="54" t="s">
        <v>98</v>
      </c>
      <c r="J38" s="52">
        <v>25</v>
      </c>
      <c r="K38" s="53">
        <f t="shared" si="0"/>
        <v>89.285714285714292</v>
      </c>
      <c r="L38" s="55">
        <v>82.05</v>
      </c>
      <c r="M38" s="14" t="s">
        <v>102</v>
      </c>
      <c r="N38" s="55">
        <f t="shared" si="1"/>
        <v>21.49444444444444</v>
      </c>
      <c r="O38" s="52">
        <v>1.88</v>
      </c>
      <c r="P38" s="54" t="s">
        <v>103</v>
      </c>
      <c r="Q38" s="56"/>
      <c r="R38" s="51"/>
    </row>
    <row r="39" spans="1:18" ht="15.75" x14ac:dyDescent="0.25">
      <c r="A39" s="49">
        <v>34</v>
      </c>
      <c r="B39" s="21" t="s">
        <v>85</v>
      </c>
      <c r="C39" s="22" t="s">
        <v>42</v>
      </c>
      <c r="D39" s="23" t="s">
        <v>86</v>
      </c>
      <c r="E39" s="52">
        <v>22</v>
      </c>
      <c r="F39" s="52">
        <v>14</v>
      </c>
      <c r="G39" s="53">
        <f t="shared" si="2"/>
        <v>63.636363636363633</v>
      </c>
      <c r="H39" s="53">
        <v>70</v>
      </c>
      <c r="I39" s="54" t="s">
        <v>99</v>
      </c>
      <c r="J39" s="52">
        <v>17</v>
      </c>
      <c r="K39" s="53">
        <f t="shared" si="0"/>
        <v>77.272727272727266</v>
      </c>
      <c r="L39" s="55">
        <v>80.209999999999994</v>
      </c>
      <c r="M39" s="14" t="s">
        <v>102</v>
      </c>
      <c r="N39" s="55">
        <f t="shared" si="1"/>
        <v>10.209999999999994</v>
      </c>
      <c r="O39" s="52">
        <v>2.38</v>
      </c>
      <c r="P39" s="54" t="s">
        <v>102</v>
      </c>
      <c r="Q39" s="56"/>
      <c r="R39" s="51"/>
    </row>
    <row r="40" spans="1:18" ht="15.75" x14ac:dyDescent="0.25">
      <c r="A40" s="49">
        <v>35</v>
      </c>
      <c r="B40" s="15" t="s">
        <v>85</v>
      </c>
      <c r="C40" s="22" t="s">
        <v>42</v>
      </c>
      <c r="D40" s="23" t="s">
        <v>87</v>
      </c>
      <c r="E40" s="52">
        <v>20</v>
      </c>
      <c r="F40" s="52">
        <v>17</v>
      </c>
      <c r="G40" s="53">
        <f t="shared" si="2"/>
        <v>85</v>
      </c>
      <c r="H40" s="53">
        <v>37.058823529411768</v>
      </c>
      <c r="I40" s="54" t="s">
        <v>98</v>
      </c>
      <c r="J40" s="52">
        <v>16</v>
      </c>
      <c r="K40" s="53">
        <f t="shared" si="0"/>
        <v>80</v>
      </c>
      <c r="L40" s="55">
        <v>55</v>
      </c>
      <c r="M40" s="14" t="s">
        <v>101</v>
      </c>
      <c r="N40" s="55">
        <f t="shared" si="1"/>
        <v>17.941176470588232</v>
      </c>
      <c r="O40" s="52">
        <v>2.39</v>
      </c>
      <c r="P40" s="54" t="s">
        <v>102</v>
      </c>
      <c r="Q40" s="56"/>
      <c r="R40" s="51"/>
    </row>
    <row r="41" spans="1:18" ht="15.75" customHeight="1" x14ac:dyDescent="0.25">
      <c r="A41" s="49">
        <v>36</v>
      </c>
      <c r="B41" s="15" t="s">
        <v>85</v>
      </c>
      <c r="C41" s="22" t="s">
        <v>42</v>
      </c>
      <c r="D41" s="23" t="s">
        <v>88</v>
      </c>
      <c r="E41" s="52">
        <v>20</v>
      </c>
      <c r="F41" s="52">
        <v>20</v>
      </c>
      <c r="G41" s="53">
        <f t="shared" si="2"/>
        <v>100</v>
      </c>
      <c r="H41" s="53">
        <v>23.5</v>
      </c>
      <c r="I41" s="54" t="s">
        <v>98</v>
      </c>
      <c r="J41" s="52">
        <v>19</v>
      </c>
      <c r="K41" s="53">
        <f t="shared" si="0"/>
        <v>95</v>
      </c>
      <c r="L41" s="55">
        <v>77.42</v>
      </c>
      <c r="M41" s="14" t="s">
        <v>100</v>
      </c>
      <c r="N41" s="55">
        <f t="shared" si="1"/>
        <v>53.92</v>
      </c>
      <c r="O41" s="52">
        <v>2.13</v>
      </c>
      <c r="P41" s="54" t="s">
        <v>102</v>
      </c>
      <c r="Q41" s="56"/>
      <c r="R41" s="51"/>
    </row>
    <row r="42" spans="1:18" ht="15.75" x14ac:dyDescent="0.25">
      <c r="A42" s="350" t="s">
        <v>105</v>
      </c>
      <c r="B42" s="351"/>
      <c r="C42" s="351"/>
      <c r="D42" s="352"/>
      <c r="E42" s="47">
        <f>SUM(E6:E41)</f>
        <v>3273</v>
      </c>
      <c r="F42" s="47">
        <f>SUM(F6:F41)</f>
        <v>2315</v>
      </c>
      <c r="G42" s="58">
        <f>SUM(F42/E42*100)</f>
        <v>70.730216926367248</v>
      </c>
      <c r="H42" s="58"/>
      <c r="I42" s="59" t="s">
        <v>101</v>
      </c>
      <c r="J42" s="47">
        <f>SUM(J6:J41)</f>
        <v>2581</v>
      </c>
      <c r="K42" s="58">
        <f>SUM(J42/E42*100)</f>
        <v>78.857317445768402</v>
      </c>
      <c r="L42" s="58"/>
      <c r="M42" s="59" t="s">
        <v>100</v>
      </c>
      <c r="N42" s="47"/>
      <c r="O42" s="47">
        <v>2.25</v>
      </c>
      <c r="P42" s="59" t="s">
        <v>102</v>
      </c>
      <c r="Q42" s="60"/>
      <c r="R42" s="51"/>
    </row>
  </sheetData>
  <mergeCells count="20">
    <mergeCell ref="A1:P1"/>
    <mergeCell ref="A2:A5"/>
    <mergeCell ref="B2:B5"/>
    <mergeCell ref="C2:C5"/>
    <mergeCell ref="D2:D5"/>
    <mergeCell ref="E2:E5"/>
    <mergeCell ref="F2:I3"/>
    <mergeCell ref="J2:M3"/>
    <mergeCell ref="N2:N5"/>
    <mergeCell ref="O2:P3"/>
    <mergeCell ref="A42:D42"/>
    <mergeCell ref="Q2:Q5"/>
    <mergeCell ref="F4:F5"/>
    <mergeCell ref="G4:G5"/>
    <mergeCell ref="H4:I4"/>
    <mergeCell ref="J4:J5"/>
    <mergeCell ref="K4:K5"/>
    <mergeCell ref="L4:M4"/>
    <mergeCell ref="O4:O5"/>
    <mergeCell ref="P4:P5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14</vt:i4>
      </vt:variant>
    </vt:vector>
  </HeadingPairs>
  <TitlesOfParts>
    <vt:vector size="14" baseType="lpstr">
      <vt:lpstr>Príloha 13a)</vt:lpstr>
      <vt:lpstr>Príloha 13b) EF</vt:lpstr>
      <vt:lpstr>Príloha 13c) FHV</vt:lpstr>
      <vt:lpstr>Príloha 13d) FPVaMV</vt:lpstr>
      <vt:lpstr>Príloha 13e) FPV</vt:lpstr>
      <vt:lpstr>Príloha 13f) PF</vt:lpstr>
      <vt:lpstr>Príloha 13g) PrF</vt:lpstr>
      <vt:lpstr>Príloha 14a)</vt:lpstr>
      <vt:lpstr>Príloha 14b) EF</vt:lpstr>
      <vt:lpstr>Príloha 14c) FHV</vt:lpstr>
      <vt:lpstr>Príloha 14d) FPVaMV</vt:lpstr>
      <vt:lpstr>Príloha 14e) FPV</vt:lpstr>
      <vt:lpstr>Príloha 14f) PF </vt:lpstr>
      <vt:lpstr>Príloha 14g PrF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2012-08-06T15:06:03Z</dcterms:modified>
</cp:coreProperties>
</file>